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10" name="ID_346922A2AF8F4BFFBB24BF6E8D52650C" descr="647C9EA3A78443EAB04947D4D5062A1D"/>
        <xdr:cNvPicPr>
          <a:picLocks noChangeAspect="1"/>
        </xdr:cNvPicPr>
      </xdr:nvPicPr>
      <xdr:blipFill>
        <a:blip r:embed="rId1"/>
        <a:srcRect l="11556" t="27116" r="16057" b="16562"/>
        <a:stretch>
          <a:fillRect/>
        </a:stretch>
      </xdr:blipFill>
      <xdr:spPr>
        <a:xfrm>
          <a:off x="12233275" y="1707969660"/>
          <a:ext cx="1143000" cy="666750"/>
        </a:xfrm>
        <a:prstGeom prst="rect">
          <a:avLst/>
        </a:prstGeom>
      </xdr:spPr>
    </xdr:pic>
  </etc:cellImage>
  <etc:cellImage>
    <xdr:pic>
      <xdr:nvPicPr>
        <xdr:cNvPr id="1538" name="ID_218B796C933D43EB83F5AE415EE0CD94" descr="149DB44D71F3728B3719B9A183BED1C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78335" y="1125319695"/>
          <a:ext cx="2860040" cy="2148840"/>
        </a:xfrm>
        <a:prstGeom prst="rect">
          <a:avLst/>
        </a:prstGeom>
      </xdr:spPr>
    </xdr:pic>
  </etc:cellImage>
  <etc:cellImage>
    <xdr:pic>
      <xdr:nvPicPr>
        <xdr:cNvPr id="1211" name="ID_BCFBD92B4C4B496F9AD35D34968C20EB" descr="9FA4DFAC1B77ED7CD33388268242B384"/>
        <xdr:cNvPicPr>
          <a:picLocks noChangeAspect="1"/>
        </xdr:cNvPicPr>
      </xdr:nvPicPr>
      <xdr:blipFill>
        <a:blip r:embed="rId3"/>
        <a:srcRect l="13091" t="18451" r="10660" b="29920"/>
        <a:stretch>
          <a:fillRect/>
        </a:stretch>
      </xdr:blipFill>
      <xdr:spPr>
        <a:xfrm>
          <a:off x="12421870" y="1710019440"/>
          <a:ext cx="1292225" cy="656590"/>
        </a:xfrm>
        <a:prstGeom prst="rect">
          <a:avLst/>
        </a:prstGeom>
      </xdr:spPr>
    </xdr:pic>
  </etc:cellImage>
  <etc:cellImage>
    <xdr:pic>
      <xdr:nvPicPr>
        <xdr:cNvPr id="225" name="ID_E5CB95D7A1B04DB7BA5F1487C4FBB138" descr="C:/Users/Administrator/AppData/Local/Temp/picturecompress_20210818153047/output_77.pngoutput_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487275" y="1402946140"/>
          <a:ext cx="1130300" cy="995680"/>
        </a:xfrm>
        <a:prstGeom prst="rect">
          <a:avLst/>
        </a:prstGeom>
      </xdr:spPr>
    </xdr:pic>
  </etc:cellImage>
  <etc:cellImage>
    <xdr:pic>
      <xdr:nvPicPr>
        <xdr:cNvPr id="1457" name="ID_97A1DF945D52460AA5E105E5A902AC47" descr="C:/Users/Administrator/AppData/Local/Temp/picturecompress_20210420160536/output_1012.pngoutput_10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91975" y="723309450"/>
          <a:ext cx="3131185" cy="1227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1" name="ID_93108B865C8E4BCB96544703108215DB" descr="IMG_45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12549505" y="1688140515"/>
          <a:ext cx="1127125" cy="1494155"/>
        </a:xfrm>
        <a:prstGeom prst="rect">
          <a:avLst/>
        </a:prstGeom>
      </xdr:spPr>
    </xdr:pic>
  </etc:cellImage>
  <etc:cellImage>
    <xdr:pic>
      <xdr:nvPicPr>
        <xdr:cNvPr id="891" name="ID_02DAC17EF2054C5D92FEBD1CFCF03C21" descr="C:/Users/Administrator/AppData/Local/Temp/picturecompress_20210420160536/output_397.pngoutput_3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481560" y="704043550"/>
          <a:ext cx="1601470" cy="118872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541" name="ID_B5C913BE184046B8AF1B327F86C73E7E" descr="F9B32F9BC74AF9D9B1E37F07C270D3BB"/>
        <xdr:cNvPicPr>
          <a:picLocks noChangeAspect="1"/>
        </xdr:cNvPicPr>
      </xdr:nvPicPr>
      <xdr:blipFill>
        <a:blip r:embed="rId8"/>
        <a:srcRect l="14414" t="15618" r="15187" b="18192"/>
        <a:stretch>
          <a:fillRect/>
        </a:stretch>
      </xdr:blipFill>
      <xdr:spPr>
        <a:xfrm>
          <a:off x="12423775" y="622959130"/>
          <a:ext cx="1574165" cy="1085850"/>
        </a:xfrm>
        <a:prstGeom prst="rect">
          <a:avLst/>
        </a:prstGeom>
      </xdr:spPr>
    </xdr:pic>
  </etc:cellImage>
  <etc:cellImage>
    <xdr:pic>
      <xdr:nvPicPr>
        <xdr:cNvPr id="903" name="ID_FF3D30BDD7BC4BE385D669E9AB5A6131" descr="C:/Users/Administrator/AppData/Local/Temp/picturecompress_20210420160536/output_409.pngoutput_40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418695" y="700027175"/>
          <a:ext cx="1798320" cy="112585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760" name="ID_31EE1D00A5E6411FA19185B3415599C3" descr="C:/Users/Administrator/AppData/Local/Temp/picturecompress_20210420160536/output_260.pngoutput_26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439650" y="602199075"/>
          <a:ext cx="1731010" cy="105791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316" name="ID_E380F9EE02A2452B87B743BEABBA0144" descr="C:/Users/Administrator/AppData/Local/Temp/picturecompress_20210420160536/output_865.pngoutput_86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480290" y="716336515"/>
          <a:ext cx="1605280" cy="1050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07" name="ID_89E2270658EF4D5AB6F2EDAD7A84D210" descr="C:/Users/Administrator/AppData/Local/Temp/picturecompress_20210420160536/output_549.pngoutput_54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559030" y="635502285"/>
          <a:ext cx="1358265" cy="7766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7" name="ID_1AD0A9293F004DB2935F4C8ED9DF20F4" descr="C:/Users/Administrator/AppData/Local/Temp/picturecompress_20210420160536/output_383.pngoutput_38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407265" y="678603545"/>
          <a:ext cx="1833245" cy="127508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69" name="ID_C853E22214BE403BA0A8674B587BFEC4" descr="C:/Users/Administrator/AppData/Local/Temp/picturecompress_20210420160536/output_373.pngoutput_37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429490" y="679695110"/>
          <a:ext cx="1763395" cy="113284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12" name="ID_B84405C91F1E408AB5BC78DA9BD882E1" descr="C:/Users/Administrator/AppData/Local/Temp/picturecompress_20210420160536/output_313.pngoutput_31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2366625" y="680731430"/>
          <a:ext cx="1961515" cy="107632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799" name="ID_768622FB5B6A4105855880BA5875EC34" descr="C:/Users/Administrator/AppData/Local/Temp/picturecompress_20210420160536/output_300.pngoutput_30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447270" y="681746795"/>
          <a:ext cx="1708785" cy="111315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782" name="ID_A90F35E7D16A4C0281AFF0DAFAA1D45D" descr="C:/Users/Administrator/AppData/Local/Temp/picturecompress_20210420160536/output_282.pngoutput_28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313285" y="682782480"/>
          <a:ext cx="2125980" cy="101409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55" name="ID_F68892A92E48461BB37B7318E56BCD1E" descr="C:/Users/Administrator/AppData/Local/Temp/picturecompress_20210420160536/output_359.pngoutput_35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2401550" y="683790860"/>
          <a:ext cx="1850390" cy="113855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61" name="ID_F624C84426FE44A28D5C9C49F1647E47" descr="C:/Users/Administrator/AppData/Local/Temp/picturecompress_20210420160536/output_365.pngoutput_36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388850" y="684707165"/>
          <a:ext cx="1891030" cy="140652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783" name="ID_309F489156124EE5969D1821800AC385" descr="C:/Users/Administrator/AppData/Local/Temp/picturecompress_20210420160536/output_283.pngoutput_28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2345670" y="685790475"/>
          <a:ext cx="2026920" cy="111379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955" name="ID_B69A8B6E4B42463DACF68693EAF577B4" descr="C:/Users/Administrator/AppData/Local/Temp/picturecompress_20210420160536/output_486.pngoutput_48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2392660" y="686771550"/>
          <a:ext cx="1880235" cy="130048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952" name="ID_F34A5ACA72614D2B86A0F06661EC3EC7" descr="C:/Users/Administrator/AppData/Local/Temp/picturecompress_20210420160536/output_483.jpgoutput_48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2417425" y="687787550"/>
          <a:ext cx="1802130" cy="127508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900" name="ID_1620980E8BCD442585A828A79472A756" descr="C:/Users/Administrator/AppData/Local/Temp/picturecompress_20210420160536/output_406.pngoutput_40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2529820" y="688763545"/>
          <a:ext cx="1449070" cy="135001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03" name="ID_09A4887762FB42B68D23EE9065021ED2" descr="C:/Users/Administrator/AppData/Local/Temp/picturecompress_20210420160536/output_304.pngoutput_30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2358370" y="689779545"/>
          <a:ext cx="1988185" cy="134429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32" name="ID_55CDAD5B91074D7B93E75DA82D1904EC" descr="C:/Users/Administrator/AppData/Local/Temp/picturecompress_20210420160536/output_334.pngoutput_3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400280" y="690907305"/>
          <a:ext cx="1854200" cy="105092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901" name="ID_A157B66DB55C4B3DA2DF9FF5AF8A2E47" descr="C:/Users/Administrator/AppData/Local/Temp/picturecompress_20210420160536/output_407.pngoutput_40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2387580" y="691918225"/>
          <a:ext cx="1894840" cy="108902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89" name="ID_3F5D095FAC014CA5B00835E319205275" descr="C:/Users/Administrator/AppData/Local/Temp/picturecompress_20210420160536/output_395.pngoutput_39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2387580" y="709230230"/>
          <a:ext cx="1895475" cy="103949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43" name="ID_E2B7A8C8F3084305A685AE03E49DFF6A" descr="C:/Users/Administrator/AppData/Local/Temp/picturecompress_20210420160536/output_347.pngoutput_34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2428220" y="692855485"/>
          <a:ext cx="1767840" cy="136271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209" name="ID_5A78E16D299F42B4B8DA4D3ACB10FD2F" descr="C:/Users/Administrator/AppData/Local/Temp/picturecompress_20210420160536/output_755.pngoutput_755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2435205" y="710319890"/>
          <a:ext cx="1746250" cy="8172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72" name="ID_84C02CB87C3B4AA4A724484653815F63" descr="C:/Users/Administrator/AppData/Local/Temp/picturecompress_20210420160536/output_504.pngoutput_50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413615" y="693967370"/>
          <a:ext cx="1814195" cy="108839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776" name="ID_BD39610F482045E4869143C04D3E4F6B" descr="C:/Users/Administrator/AppData/Local/Temp/picturecompress_20210420160536/output_276.pngoutput_27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2396470" y="694942730"/>
          <a:ext cx="1867535" cy="113220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46" name="ID_67C49CED2C2D4B918E744FD9079A90B0" descr="C:/Users/Administrator/AppData/Local/Temp/picturecompress_20210420160536/output_350.pngoutput_35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2377420" y="695895230"/>
          <a:ext cx="1925320" cy="127508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786" name="ID_D4ED3B78B54C4CDAB8EB05B75438A32A" descr="C:/Users/Administrator/AppData/Local/Temp/picturecompress_20210420160536/output_286.pngoutput_28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2396470" y="697050930"/>
          <a:ext cx="1866900" cy="98234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905" name="ID_14146108ED804B4AB0711449F341375D" descr="C:/Users/Administrator/AppData/Local/Temp/picturecompress_20210420160536/output_411.pngoutput_41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2414885" y="698022480"/>
          <a:ext cx="1809115" cy="100139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017" name="ID_208079C83E03446183E079ACD43FD036" descr="C:/Users/Administrator/AppData/Local/Temp/picturecompress_20210420160536/output_561.pngoutput_56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2545060" y="699123570"/>
          <a:ext cx="1402715" cy="702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8" name="ID_53EB063CB3E641DF9DDB75B6208D82C0" descr="C:/Users/Administrator/AppData/Local/Temp/picturecompress_20210420160536/output_278.pngoutput_27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2379960" y="701062860"/>
          <a:ext cx="1918335" cy="101409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13" name="ID_1C0111668BFA4EAB823FE9777C643718" descr="C:/Users/Administrator/AppData/Local/Temp/picturecompress_20210420160536/output_315.pngoutput_315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2440920" y="702066795"/>
          <a:ext cx="1729105" cy="121285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70" name="ID_496C4E31885A4906B4FFFD275139E2B0" descr="C:/Users/Administrator/AppData/Local/Temp/picturecompress_20210420160536/output_374.pngoutput_374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2405995" y="703051045"/>
          <a:ext cx="1837690" cy="115697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68" name="ID_A5AAA8F60377493A87B4F38D09ECD9BA" descr="C:/Users/Administrator/AppData/Local/Temp/picturecompress_20210420160536/output_372.pngoutput_37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2455525" y="705051295"/>
          <a:ext cx="1682115" cy="130619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66" name="ID_F16320CB336B46048F9A5CB6A3EA973F" descr="C:/Users/Administrator/AppData/Local/Temp/picturecompress_20210420160536/output_370.pngoutput_37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2413615" y="706086980"/>
          <a:ext cx="1814195" cy="115062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30" name="ID_BDD2E371A3BF43DD82D7C6C950748053" descr="C:/Users/Administrator/AppData/Local/Temp/picturecompress_20210420160536/output_332.pngoutput_33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2414885" y="707179180"/>
          <a:ext cx="1807845" cy="96329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16" name="ID_DA4C043CB1D1499D8C244B52090D9E6E" descr="C:/Users/Administrator/AppData/Local/Temp/picturecompress_20210420160536/output_318.pngoutput_318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2365355" y="708238360"/>
          <a:ext cx="1964690" cy="91503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277" name="ID_D503EE725A484C9E98F0878BA26EF331" descr="C:/Users/Administrator/AppData/Local/Temp/picturecompress_20210420160536/output_825.pngoutput_825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2553950" y="714272130"/>
          <a:ext cx="1373505" cy="9518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14" name="ID_0CA401C5E7C640A4A32DACA5FEFDB824" descr="C:/Users/Administrator/AppData/Local/Temp/picturecompress_20210420160536/output_863.pngoutput_863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2405360" y="715335755"/>
          <a:ext cx="1840230" cy="8870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15" name="ID_5D3E95511DB74F378FDD545E4D9A46D6" descr="C:/Users/Administrator/AppData/Local/Temp/picturecompress_20210420160536/output_864.pngoutput_864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2477115" y="717358230"/>
          <a:ext cx="1614170" cy="913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41" name="ID_278AA890D81B4799A281D22EC6093EBF" descr="C:/Users/Administrator/AppData/Local/Temp/picturecompress_20210420160536/output_890.pngoutput_89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 rot="16200000">
          <a:off x="12592685" y="718206590"/>
          <a:ext cx="1313180" cy="1444625"/>
        </a:xfrm>
        <a:prstGeom prst="rect">
          <a:avLst/>
        </a:prstGeom>
      </xdr:spPr>
    </xdr:pic>
  </etc:cellImage>
  <etc:cellImage>
    <xdr:pic>
      <xdr:nvPicPr>
        <xdr:cNvPr id="1398" name="ID_C95B4455468846E4950ECB745A5B8C6A" descr="C:/Users/Administrator/AppData/Local/Temp/picturecompress_20210420160536/output_948.jpgoutput_948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12485370" y="719262595"/>
          <a:ext cx="1586865" cy="1180465"/>
        </a:xfrm>
        <a:prstGeom prst="rect">
          <a:avLst/>
        </a:prstGeom>
        <a:noFill/>
      </xdr:spPr>
    </xdr:pic>
  </etc:cellImage>
  <etc:cellImage>
    <xdr:pic>
      <xdr:nvPicPr>
        <xdr:cNvPr id="1410" name="ID_163B1B744702443798110BB73ED26A34" descr="C:/Users/Administrator/AppData/Local/Temp/picturecompress_20210420160536/output_964.jpgoutput_964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 rot="5400000">
          <a:off x="12654280" y="720116670"/>
          <a:ext cx="1280160" cy="1699260"/>
        </a:xfrm>
        <a:prstGeom prst="rect">
          <a:avLst/>
        </a:prstGeom>
      </xdr:spPr>
    </xdr:pic>
  </etc:cellImage>
  <etc:cellImage>
    <xdr:pic>
      <xdr:nvPicPr>
        <xdr:cNvPr id="1455" name="ID_FCB69B91F17F4726B0C5289C7DBFC79E" descr="C:/Users/Administrator/AppData/Local/Temp/picturecompress_20210420160536/output_1010.jpgoutput_1010"/>
        <xdr:cNvPicPr>
          <a:picLocks noChangeAspect="1" noChangeArrowheads="1"/>
        </xdr:cNvPicPr>
      </xdr:nvPicPr>
      <xdr:blipFill>
        <a:blip r:embed="rId49"/>
        <a:srcRect/>
        <a:stretch>
          <a:fillRect/>
        </a:stretch>
      </xdr:blipFill>
      <xdr:spPr>
        <a:xfrm>
          <a:off x="12351385" y="721403180"/>
          <a:ext cx="2007870" cy="924560"/>
        </a:xfrm>
        <a:prstGeom prst="rect">
          <a:avLst/>
        </a:prstGeom>
        <a:noFill/>
      </xdr:spPr>
    </xdr:pic>
  </etc:cellImage>
  <etc:cellImage>
    <xdr:pic>
      <xdr:nvPicPr>
        <xdr:cNvPr id="1456" name="ID_BBDE715D1721423BBC36E283BFFF7A9C" descr="C:/Users/Administrator/AppData/Local/Temp/picturecompress_20210420160536/output_1011.jpgoutput_1011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12250420" y="722395050"/>
          <a:ext cx="2324100" cy="1179830"/>
        </a:xfrm>
        <a:prstGeom prst="rect">
          <a:avLst/>
        </a:prstGeom>
        <a:noFill/>
      </xdr:spPr>
    </xdr:pic>
  </etc:cellImage>
  <etc:cellImage>
    <xdr:pic>
      <xdr:nvPicPr>
        <xdr:cNvPr id="1458" name="ID_71F5FB57653C4FD59B1AD27B0A8A487B" descr="C:/Users/Administrator/AppData/Local/Temp/picturecompress_20210420160536/output_1013.jpgoutput_1013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 flipH="1">
          <a:off x="12359005" y="724361645"/>
          <a:ext cx="1985010" cy="1039495"/>
        </a:xfrm>
        <a:prstGeom prst="rect">
          <a:avLst/>
        </a:prstGeom>
        <a:noFill/>
      </xdr:spPr>
    </xdr:pic>
  </etc:cellImage>
  <etc:cellImage>
    <xdr:pic>
      <xdr:nvPicPr>
        <xdr:cNvPr id="1459" name="ID_35FE846E88B7405285F5C598DC10A18D" descr="C:/Users/Administrator/AppData/Local/Temp/picturecompress_20210420160536/output_1014.jpgoutput_1014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>
          <a:off x="12228830" y="725510360"/>
          <a:ext cx="2393950" cy="1023620"/>
        </a:xfrm>
        <a:prstGeom prst="rect">
          <a:avLst/>
        </a:prstGeom>
        <a:noFill/>
      </xdr:spPr>
    </xdr:pic>
  </etc:cellImage>
  <etc:cellImage>
    <xdr:pic>
      <xdr:nvPicPr>
        <xdr:cNvPr id="1454" name="ID_FA295C9B7FFB4B61B3014DA41D41A081" descr="C:/Users/Administrator/AppData/Local/Temp/picturecompress_20210420160536/output_1009.pngoutput_1009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2383135" y="726323795"/>
          <a:ext cx="1908175" cy="123571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<sst xmlns="http://schemas.openxmlformats.org/spreadsheetml/2006/main" count="164" uniqueCount="132">
  <si>
    <t>Troda No.</t>
  </si>
  <si>
    <t>OEM NO. 1</t>
  </si>
  <si>
    <t>OEM NO.2</t>
  </si>
  <si>
    <t>OEM NO.3</t>
  </si>
  <si>
    <t>OEM NO.4</t>
  </si>
  <si>
    <t>OEM NO.5</t>
  </si>
  <si>
    <t>OEM NO.6</t>
  </si>
  <si>
    <t>Photo</t>
  </si>
  <si>
    <t>Car maker</t>
  </si>
  <si>
    <r>
      <rPr>
        <b/>
        <sz val="16"/>
        <color theme="0"/>
        <rFont val="宋体"/>
        <charset val="0"/>
      </rPr>
      <t>价格（</t>
    </r>
    <r>
      <rPr>
        <b/>
        <sz val="16"/>
        <color theme="0"/>
        <rFont val="Arial"/>
        <charset val="0"/>
      </rPr>
      <t>RMB)</t>
    </r>
  </si>
  <si>
    <t>REMARK</t>
  </si>
  <si>
    <t>A1015</t>
  </si>
  <si>
    <t>Y60313221C</t>
  </si>
  <si>
    <t>3M5Q9351EB</t>
  </si>
  <si>
    <t>Y60313221D</t>
  </si>
  <si>
    <t>31219683   BTH1644</t>
  </si>
  <si>
    <t>VOLVO C30 C70 S40 2 V50 1.6 D 2.0 D</t>
  </si>
  <si>
    <t>T21311</t>
  </si>
  <si>
    <t>0382EL</t>
  </si>
  <si>
    <t>CITROEN C4 C5                                                    MINI MINI                                                        PEUGEOT 307  407 VOLVO C30 S40  V50 V70 III</t>
  </si>
  <si>
    <t>with two clamps</t>
  </si>
  <si>
    <t>T22186</t>
  </si>
  <si>
    <t>GB916K863CB</t>
  </si>
  <si>
    <t>GB916K863CA</t>
  </si>
  <si>
    <t>VOLVO s60 s80 v60 v70 1.6 D2
 FORD MONDEO IV 1.6 TDCI
FORD S MAX I / GALAXY III 1.6 TDCI</t>
  </si>
  <si>
    <t>T22205</t>
  </si>
  <si>
    <t>VOLVO XC60 XC90 2.0 DIESEL</t>
  </si>
  <si>
    <t>T22207</t>
  </si>
  <si>
    <t>VOLVO 2.0D S80 II (AS, 124) , V70 III (BW, 135), XC60 I (156), S60 II (Y20, 134),V60 I ​​(155, 157),</t>
  </si>
  <si>
    <t>T4004</t>
  </si>
  <si>
    <t>FORD Focus C-Max Focus II 2.0 TDCI VOLVO C30 C70 S40 II V50 2.0 D</t>
  </si>
  <si>
    <t>T4024</t>
  </si>
  <si>
    <t>6M516C646GA</t>
  </si>
  <si>
    <t>6M516C646GC</t>
  </si>
  <si>
    <t>1672189 31273520 30636441  30723008 30723400 30748269</t>
  </si>
  <si>
    <t>FORD C-Max Focus II 1.6 TDCI VOLVO C30 S40 II V50 1.6 D</t>
  </si>
  <si>
    <t>T4037</t>
  </si>
  <si>
    <t>3M5Q6K677AD</t>
  </si>
  <si>
    <t>FORD Focus C-Max VOLVO C30 S40 II S80 II V50</t>
  </si>
  <si>
    <t>T5001</t>
  </si>
  <si>
    <t>VOLVO V70 S70 850 2.5 TDI</t>
  </si>
  <si>
    <t>T5002</t>
  </si>
  <si>
    <t>T5003</t>
  </si>
  <si>
    <t>VOLVO V70 I 2.5 TDI 850 2.4</t>
  </si>
  <si>
    <t>T5004</t>
  </si>
  <si>
    <t>VOLVO V40 S40 1.9 DI MITSUBISHI Carisma 1.9 D-D</t>
  </si>
  <si>
    <t>T5005</t>
  </si>
  <si>
    <t>VOLVO S80 I V70 II XC70 XC90 I</t>
  </si>
  <si>
    <t>T5006</t>
  </si>
  <si>
    <t>VOLVO S60 V70 XC70 2.4 D5</t>
  </si>
  <si>
    <t>T5007</t>
  </si>
  <si>
    <t>VOLVO S80 XC90 2.4 D</t>
  </si>
  <si>
    <t>T5008</t>
  </si>
  <si>
    <t>ALS100857</t>
  </si>
  <si>
    <t>VOLVO S60 I V70 II XC70 II</t>
  </si>
  <si>
    <t>T5010</t>
  </si>
  <si>
    <t>VOLVO S60 II V60 XC60</t>
  </si>
  <si>
    <t>T5011</t>
  </si>
  <si>
    <t>VOLVO S40 V50 C30 C70 2.0 D</t>
  </si>
  <si>
    <t>T5012</t>
  </si>
  <si>
    <t>VOLVO V70 S80 2.0d</t>
  </si>
  <si>
    <t>T5013</t>
  </si>
  <si>
    <t>VOLVO S80 V70 XC70 D5 2.4 D</t>
  </si>
  <si>
    <t>T5016</t>
  </si>
  <si>
    <t>VOLVO XC90 2.5T 2.4 D5</t>
  </si>
  <si>
    <t>T5017</t>
  </si>
  <si>
    <t>VOLVO S60 S80 V</t>
  </si>
  <si>
    <t>T5020</t>
  </si>
  <si>
    <t>VOLVO S40 V50 C30 1.6 D</t>
  </si>
  <si>
    <t>T5021</t>
  </si>
  <si>
    <t>VOLVO C30 S40 II V50 1.6 D</t>
  </si>
  <si>
    <t>T5023</t>
  </si>
  <si>
    <t>VOLVO S60 II S80 II V60 V70 III XC60 XC70 II</t>
  </si>
  <si>
    <t>T5024</t>
  </si>
  <si>
    <t>VOLVO S80 V70 1.6 D</t>
  </si>
  <si>
    <t>T5025</t>
  </si>
  <si>
    <t>VOLVO V40 V50 S40 C30 C70 2.0 D3</t>
  </si>
  <si>
    <t>T5026</t>
  </si>
  <si>
    <t>VOLVO S60 S80 V60 S70 1.6d D2</t>
  </si>
  <si>
    <t>T5027</t>
  </si>
  <si>
    <t>VOLVO C30 S40 II S60 II S80 II V40 V50 V60 V70 III 1.6</t>
  </si>
  <si>
    <t>T5028</t>
  </si>
  <si>
    <t>VOLVO C30 S40 V50 1.6d D2</t>
  </si>
  <si>
    <t>T5029</t>
  </si>
  <si>
    <t>CITROEN Jumpy 2.0 HDI VOLVO S60 II S80 II XC90 I</t>
  </si>
  <si>
    <t>T5030</t>
  </si>
  <si>
    <t>VOLVO S60 I II S80 II XC70 D5</t>
  </si>
  <si>
    <t>T5031</t>
  </si>
  <si>
    <t>VOLVO XC90 2.4 D5</t>
  </si>
  <si>
    <t>T5032</t>
  </si>
  <si>
    <t>VOLVO C30 C70 S40 V50 2.0 d</t>
  </si>
  <si>
    <t>T5033</t>
  </si>
  <si>
    <t>VOLVO XC 90 2.4 D5</t>
  </si>
  <si>
    <t>T5034</t>
  </si>
  <si>
    <t>VOLVO S60 2.4 2.5 S80 2.5 V70 XC70 2.4 2.5</t>
  </si>
  <si>
    <t>T5035</t>
  </si>
  <si>
    <t>VOLVO S60 S80 V60 V70 XC60 XC70 2.0D 2.4D</t>
  </si>
  <si>
    <t>T5036</t>
  </si>
  <si>
    <t>AV616K863VB</t>
  </si>
  <si>
    <t>T5037</t>
  </si>
  <si>
    <t>VOLVO S80 V70 2.5 TDI</t>
  </si>
  <si>
    <t>T5038</t>
  </si>
  <si>
    <t xml:space="preserve">VOLVO </t>
  </si>
  <si>
    <t>with one clamp</t>
  </si>
  <si>
    <t>T5042</t>
  </si>
  <si>
    <t>T5043</t>
  </si>
  <si>
    <t>VOLVO C30 S40 II S60 II S80 II V40 V50 V60 I V70 III</t>
  </si>
  <si>
    <t>T5044</t>
  </si>
  <si>
    <t>VOLVO D3 150 KM</t>
  </si>
  <si>
    <t>T5045</t>
  </si>
  <si>
    <t>R2AX-13-223</t>
  </si>
  <si>
    <t>R2AX13223</t>
  </si>
  <si>
    <t>VOLVO S60 II S80 II V60 I V70 III XC60 XC70 II</t>
  </si>
  <si>
    <t>T5046</t>
  </si>
  <si>
    <t>Volvo NH12/ FM12/ FH12/ FM13/ FH13</t>
  </si>
  <si>
    <t>T5047</t>
  </si>
  <si>
    <t>VOLVO XC90 MK2 D5</t>
  </si>
  <si>
    <t>WAIT</t>
  </si>
  <si>
    <t>T5048</t>
  </si>
  <si>
    <t>Volvo XC90 2016 Diesel 165kW</t>
  </si>
  <si>
    <t>T5049</t>
  </si>
  <si>
    <t>VOLVO C30 C70 S40 2.4D</t>
  </si>
  <si>
    <t>T5050</t>
  </si>
  <si>
    <t>VOLVO S60 S80 V60 V70 3.0L</t>
  </si>
  <si>
    <t>T5051</t>
  </si>
  <si>
    <t>VOLVO S60 S80 V60 V70 XC60 XC70</t>
  </si>
  <si>
    <t>T5052</t>
  </si>
  <si>
    <t>VOLVO S80 2.4 D5</t>
  </si>
  <si>
    <t>T5053</t>
  </si>
  <si>
    <t>VOLVO V40 D2 1.6 DIESEL</t>
  </si>
  <si>
    <t>T5054</t>
  </si>
  <si>
    <t>VOLVO V70 XC60 XC70 S80 2.4d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</si>
</sst>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30"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6"/>
      <color theme="0"/>
      <name val="Arial"/>
      <charset val="0"/>
    </font>
    <font>
      <b/>
      <sz val="16"/>
      <color theme="1"/>
      <name val="Arial"/>
      <charset val="134"/>
    </font>
    <font>
      <b/>
      <sz val="16"/>
      <name val="Arial"/>
      <charset val="134"/>
    </font>
    <font>
      <b/>
      <sz val="16"/>
      <color theme="1"/>
      <name val="Arial"/>
      <charset val="238"/>
    </font>
    <font>
      <b/>
      <sz val="16"/>
      <color theme="0"/>
      <name val="宋体"/>
      <charset val="0"/>
    </font>
    <font>
      <b/>
      <sz val="16"/>
      <color rgb="FFFF0000"/>
      <name val="Arial"/>
      <charset val="0"/>
    </font>
    <font>
      <b/>
      <sz val="16"/>
      <color theme="1"/>
      <name val="Arial"/>
      <charset val="0"/>
    </font>
    <font>
      <b/>
      <sz val="16"/>
      <color rgb="FF333333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3" borderId="2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3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7" fontId="6" fillId="2" borderId="1" xfId="50" applyNumberFormat="1" applyFont="1" applyFill="1" applyBorder="1" applyAlignment="1">
      <alignment horizontal="center" vertical="center" wrapText="1"/>
    </xf>
    <xf numFmtId="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7" fontId="7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7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jpeg"/><Relationship Id="rId7" Type="http://schemas.openxmlformats.org/officeDocument/2006/relationships/image" Target="media/image7.png"/><Relationship Id="rId6" Type="http://schemas.openxmlformats.org/officeDocument/2006/relationships/image" Target="media/image6.jpeg"/><Relationship Id="rId53" Type="http://schemas.openxmlformats.org/officeDocument/2006/relationships/image" Target="media/image53.png"/><Relationship Id="rId52" Type="http://schemas.openxmlformats.org/officeDocument/2006/relationships/image" Target="media/image52.jpeg"/><Relationship Id="rId51" Type="http://schemas.openxmlformats.org/officeDocument/2006/relationships/image" Target="media/image51.jpeg"/><Relationship Id="rId50" Type="http://schemas.openxmlformats.org/officeDocument/2006/relationships/image" Target="media/image50.jpeg"/><Relationship Id="rId5" Type="http://schemas.openxmlformats.org/officeDocument/2006/relationships/image" Target="media/image5.png"/><Relationship Id="rId49" Type="http://schemas.openxmlformats.org/officeDocument/2006/relationships/image" Target="media/image49.jpeg"/><Relationship Id="rId48" Type="http://schemas.openxmlformats.org/officeDocument/2006/relationships/image" Target="media/image48.jpeg"/><Relationship Id="rId47" Type="http://schemas.openxmlformats.org/officeDocument/2006/relationships/image" Target="media/image47.jpeg"/><Relationship Id="rId46" Type="http://schemas.openxmlformats.org/officeDocument/2006/relationships/image" Target="media/image46.png"/><Relationship Id="rId45" Type="http://schemas.openxmlformats.org/officeDocument/2006/relationships/image" Target="media/image45.png"/><Relationship Id="rId44" Type="http://schemas.openxmlformats.org/officeDocument/2006/relationships/image" Target="media/image44.png"/><Relationship Id="rId43" Type="http://schemas.openxmlformats.org/officeDocument/2006/relationships/image" Target="media/image43.png"/><Relationship Id="rId42" Type="http://schemas.openxmlformats.org/officeDocument/2006/relationships/image" Target="media/image42.png"/><Relationship Id="rId41" Type="http://schemas.openxmlformats.org/officeDocument/2006/relationships/image" Target="media/image41.png"/><Relationship Id="rId40" Type="http://schemas.openxmlformats.org/officeDocument/2006/relationships/image" Target="media/image40.png"/><Relationship Id="rId4" Type="http://schemas.openxmlformats.org/officeDocument/2006/relationships/image" Target="media/image4.pn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pn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png"/><Relationship Id="rId32" Type="http://schemas.openxmlformats.org/officeDocument/2006/relationships/image" Target="media/image32.png"/><Relationship Id="rId31" Type="http://schemas.openxmlformats.org/officeDocument/2006/relationships/image" Target="media/image31.png"/><Relationship Id="rId30" Type="http://schemas.openxmlformats.org/officeDocument/2006/relationships/image" Target="media/image30.png"/><Relationship Id="rId3" Type="http://schemas.openxmlformats.org/officeDocument/2006/relationships/image" Target="media/image3.jpe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jpe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jpe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zoomScale="70" zoomScaleNormal="70" workbookViewId="0">
      <selection activeCell="A1" sqref="$A1:$XFD1"/>
    </sheetView>
  </sheetViews>
  <sheetFormatPr defaultColWidth="27.5" defaultRowHeight="13.5"/>
  <cols>
    <col min="1" max="1" width="14.4583333333333" customWidth="1"/>
    <col min="2" max="7" width="24.125" customWidth="1"/>
    <col min="8" max="9" width="27.5" customWidth="1"/>
    <col min="10" max="10" width="18.2166666666667" customWidth="1"/>
    <col min="11" max="11" width="20.875" customWidth="1"/>
    <col min="12" max="16384" width="27.5" customWidth="1"/>
  </cols>
  <sheetData>
    <row r="1" s="1" customFormat="1" ht="32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1" t="s">
        <v>8</v>
      </c>
      <c r="J1" s="12" t="s">
        <v>9</v>
      </c>
      <c r="K1" s="11" t="s">
        <v>10</v>
      </c>
    </row>
    <row r="2" ht="124.5" spans="1:11">
      <c r="A2" s="3" t="s">
        <v>11</v>
      </c>
      <c r="B2" s="4">
        <v>1440440</v>
      </c>
      <c r="C2" s="4">
        <v>1496233</v>
      </c>
      <c r="D2" s="4" t="s">
        <v>12</v>
      </c>
      <c r="E2" s="5" t="s">
        <v>13</v>
      </c>
      <c r="F2" s="4" t="s">
        <v>14</v>
      </c>
      <c r="G2" s="4" t="s">
        <v>15</v>
      </c>
      <c r="H2" s="5" t="str">
        <f>_xlfn.DISPIMG("ID_218B796C933D43EB83F5AE415EE0CD94",1)</f>
        <v>=DISPIMG("ID_218B796C933D43EB83F5AE415EE0CD94",1)</v>
      </c>
      <c r="I2" s="3" t="s">
        <v>16</v>
      </c>
      <c r="J2" s="13">
        <v>32</v>
      </c>
      <c r="K2" s="3"/>
    </row>
    <row r="3" ht="101.25" spans="1:11">
      <c r="A3" s="6" t="s">
        <v>17</v>
      </c>
      <c r="B3" s="6" t="s">
        <v>18</v>
      </c>
      <c r="C3" s="6">
        <v>9651559480</v>
      </c>
      <c r="D3" s="6">
        <v>11617798123</v>
      </c>
      <c r="E3" s="6"/>
      <c r="F3" s="6"/>
      <c r="G3" s="6"/>
      <c r="H3" s="6" t="str">
        <f>_xlfn.DISPIMG("ID_E5CB95D7A1B04DB7BA5F1487C4FBB138",1)</f>
        <v>=DISPIMG("ID_E5CB95D7A1B04DB7BA5F1487C4FBB138",1)</v>
      </c>
      <c r="I3" s="6" t="s">
        <v>19</v>
      </c>
      <c r="J3" s="13">
        <v>17</v>
      </c>
      <c r="K3" s="14" t="s">
        <v>20</v>
      </c>
    </row>
    <row r="4" ht="121.5" spans="1:11">
      <c r="A4" s="3" t="s">
        <v>21</v>
      </c>
      <c r="B4" s="7" t="s">
        <v>22</v>
      </c>
      <c r="C4" s="7">
        <v>31338222</v>
      </c>
      <c r="D4" s="7">
        <v>1734582</v>
      </c>
      <c r="E4" s="7">
        <v>1707516</v>
      </c>
      <c r="F4" s="7" t="s">
        <v>23</v>
      </c>
      <c r="G4" s="7"/>
      <c r="H4" s="7" t="str">
        <f>_xlfn.DISPIMG("ID_93108B865C8E4BCB96544703108215DB",1)</f>
        <v>=DISPIMG("ID_93108B865C8E4BCB96544703108215DB",1)</v>
      </c>
      <c r="I4" s="3" t="s">
        <v>24</v>
      </c>
      <c r="J4" s="13">
        <v>37</v>
      </c>
      <c r="K4" s="3"/>
    </row>
    <row r="5" ht="54.75" spans="1:11">
      <c r="A5" s="3" t="s">
        <v>25</v>
      </c>
      <c r="B5" s="3">
        <v>31370094</v>
      </c>
      <c r="C5" s="3"/>
      <c r="D5" s="3"/>
      <c r="E5" s="3"/>
      <c r="F5" s="3"/>
      <c r="G5" s="3"/>
      <c r="H5" s="3" t="str">
        <f>_xlfn.DISPIMG("ID_346922A2AF8F4BFFBB24BF6E8D52650C",1)</f>
        <v>=DISPIMG("ID_346922A2AF8F4BFFBB24BF6E8D52650C",1)</v>
      </c>
      <c r="I5" s="3" t="s">
        <v>26</v>
      </c>
      <c r="J5" s="13">
        <v>32</v>
      </c>
      <c r="K5" s="3"/>
    </row>
    <row r="6" ht="121.5" spans="1:11">
      <c r="A6" s="3" t="s">
        <v>27</v>
      </c>
      <c r="B6" s="4">
        <v>31338809</v>
      </c>
      <c r="C6" s="4">
        <v>31338560</v>
      </c>
      <c r="D6" s="4"/>
      <c r="E6" s="4"/>
      <c r="F6" s="4"/>
      <c r="G6" s="4"/>
      <c r="H6" s="4" t="str">
        <f>_xlfn.DISPIMG("ID_BCFBD92B4C4B496F9AD35D34968C20EB",1)</f>
        <v>=DISPIMG("ID_BCFBD92B4C4B496F9AD35D34968C20EB",1)</v>
      </c>
      <c r="I6" s="3" t="s">
        <v>28</v>
      </c>
      <c r="J6" s="13">
        <v>45</v>
      </c>
      <c r="K6" s="3"/>
    </row>
    <row r="7" ht="85.55" spans="1:11">
      <c r="A7" s="3" t="s">
        <v>29</v>
      </c>
      <c r="B7" s="3">
        <v>31261896</v>
      </c>
      <c r="C7" s="3"/>
      <c r="D7" s="3"/>
      <c r="E7" s="3"/>
      <c r="F7" s="3"/>
      <c r="G7" s="3"/>
      <c r="H7" s="6" t="str">
        <f>_xlfn.DISPIMG("ID_31EE1D00A5E6411FA19185B3415599C3",1)</f>
        <v>=DISPIMG("ID_31EE1D00A5E6411FA19185B3415599C3",1)</v>
      </c>
      <c r="I7" s="3" t="s">
        <v>30</v>
      </c>
      <c r="J7" s="13">
        <v>45</v>
      </c>
      <c r="K7" s="15" t="s">
        <v>20</v>
      </c>
    </row>
    <row r="8" ht="101.25" spans="1:11">
      <c r="A8" s="3" t="s">
        <v>31</v>
      </c>
      <c r="B8" s="3">
        <v>1672189</v>
      </c>
      <c r="C8" s="3">
        <v>1439410</v>
      </c>
      <c r="D8" s="3" t="s">
        <v>32</v>
      </c>
      <c r="E8" s="3" t="s">
        <v>33</v>
      </c>
      <c r="F8" s="3">
        <v>30741798</v>
      </c>
      <c r="G8" s="3" t="s">
        <v>34</v>
      </c>
      <c r="H8" s="3" t="str">
        <f>_xlfn.DISPIMG("ID_B5C913BE184046B8AF1B327F86C73E7E",1)</f>
        <v>=DISPIMG("ID_B5C913BE184046B8AF1B327F86C73E7E",1)</v>
      </c>
      <c r="I8" s="3" t="s">
        <v>35</v>
      </c>
      <c r="J8" s="13">
        <v>23</v>
      </c>
      <c r="K8" s="15" t="s">
        <v>20</v>
      </c>
    </row>
    <row r="9" ht="63.4" spans="1:11">
      <c r="A9" s="3" t="s">
        <v>36</v>
      </c>
      <c r="B9" s="7" t="s">
        <v>37</v>
      </c>
      <c r="C9" s="7"/>
      <c r="D9" s="7"/>
      <c r="E9" s="7"/>
      <c r="F9" s="7"/>
      <c r="G9" s="7"/>
      <c r="H9" s="7" t="str">
        <f>_xlfn.DISPIMG("ID_89E2270658EF4D5AB6F2EDAD7A84D210",1)</f>
        <v>=DISPIMG("ID_89E2270658EF4D5AB6F2EDAD7A84D210",1)</v>
      </c>
      <c r="I9" s="3" t="s">
        <v>38</v>
      </c>
      <c r="J9" s="13">
        <v>11</v>
      </c>
      <c r="K9" s="3"/>
    </row>
    <row r="10" ht="102.65" spans="1:11">
      <c r="A10" s="3" t="s">
        <v>39</v>
      </c>
      <c r="B10" s="3">
        <v>8631008</v>
      </c>
      <c r="C10" s="3"/>
      <c r="D10" s="3"/>
      <c r="E10" s="3"/>
      <c r="F10" s="3"/>
      <c r="G10" s="3"/>
      <c r="H10" s="3" t="str">
        <f>_xlfn.DISPIMG("ID_1AD0A9293F004DB2935F4C8ED9DF20F4",1)</f>
        <v>=DISPIMG("ID_1AD0A9293F004DB2935F4C8ED9DF20F4",1)</v>
      </c>
      <c r="I10" s="3" t="s">
        <v>40</v>
      </c>
      <c r="J10" s="13">
        <v>37</v>
      </c>
      <c r="K10" s="15" t="s">
        <v>20</v>
      </c>
    </row>
    <row r="11" ht="91.45" spans="1:11">
      <c r="A11" s="3" t="s">
        <v>41</v>
      </c>
      <c r="B11" s="3">
        <v>9434450</v>
      </c>
      <c r="C11" s="3"/>
      <c r="D11" s="3"/>
      <c r="E11" s="3"/>
      <c r="F11" s="3"/>
      <c r="G11" s="3"/>
      <c r="H11" s="3" t="str">
        <f>_xlfn.DISPIMG("ID_C853E22214BE403BA0A8674B587BFEC4",1)</f>
        <v>=DISPIMG("ID_C853E22214BE403BA0A8674B587BFEC4",1)</v>
      </c>
      <c r="I11" s="3" t="s">
        <v>40</v>
      </c>
      <c r="J11" s="13">
        <v>18</v>
      </c>
      <c r="K11" s="15"/>
    </row>
    <row r="12" ht="87" spans="1:11">
      <c r="A12" s="3" t="s">
        <v>42</v>
      </c>
      <c r="B12" s="3">
        <v>9434452</v>
      </c>
      <c r="C12" s="3"/>
      <c r="D12" s="3"/>
      <c r="E12" s="3"/>
      <c r="F12" s="3"/>
      <c r="G12" s="3"/>
      <c r="H12" s="3" t="str">
        <f>_xlfn.DISPIMG("ID_B84405C91F1E408AB5BC78DA9BD882E1",1)</f>
        <v>=DISPIMG("ID_B84405C91F1E408AB5BC78DA9BD882E1",1)</v>
      </c>
      <c r="I12" s="3" t="s">
        <v>43</v>
      </c>
      <c r="J12" s="13">
        <v>28</v>
      </c>
      <c r="K12" s="15" t="s">
        <v>20</v>
      </c>
    </row>
    <row r="13" ht="89.9" spans="1:11">
      <c r="A13" s="3" t="s">
        <v>44</v>
      </c>
      <c r="B13" s="3">
        <v>30617370</v>
      </c>
      <c r="C13" s="3"/>
      <c r="D13" s="3"/>
      <c r="E13" s="3"/>
      <c r="F13" s="3"/>
      <c r="G13" s="3"/>
      <c r="H13" s="3" t="str">
        <f>_xlfn.DISPIMG("ID_768622FB5B6A4105855880BA5875EC34",1)</f>
        <v>=DISPIMG("ID_768622FB5B6A4105855880BA5875EC34",1)</v>
      </c>
      <c r="I13" s="3" t="s">
        <v>45</v>
      </c>
      <c r="J13" s="13">
        <v>26</v>
      </c>
      <c r="K13" s="15"/>
    </row>
    <row r="14" ht="79.85" spans="1:11">
      <c r="A14" s="3" t="s">
        <v>46</v>
      </c>
      <c r="B14" s="3">
        <v>30645935</v>
      </c>
      <c r="C14" s="3"/>
      <c r="D14" s="3"/>
      <c r="E14" s="3"/>
      <c r="F14" s="3"/>
      <c r="G14" s="3"/>
      <c r="H14" s="3" t="str">
        <f>_xlfn.DISPIMG("ID_A90F35E7D16A4C0281AFF0DAFAA1D45D",1)</f>
        <v>=DISPIMG("ID_A90F35E7D16A4C0281AFF0DAFAA1D45D",1)</v>
      </c>
      <c r="I14" s="3" t="s">
        <v>47</v>
      </c>
      <c r="J14" s="13">
        <v>50</v>
      </c>
      <c r="K14" s="15" t="s">
        <v>20</v>
      </c>
    </row>
    <row r="15" ht="91.9" spans="1:11">
      <c r="A15" s="3" t="s">
        <v>48</v>
      </c>
      <c r="B15" s="3">
        <v>30645937</v>
      </c>
      <c r="C15" s="3"/>
      <c r="D15" s="3"/>
      <c r="E15" s="3"/>
      <c r="F15" s="3"/>
      <c r="G15" s="3"/>
      <c r="H15" s="3" t="str">
        <f>_xlfn.DISPIMG("ID_F68892A92E48461BB37B7318E56BCD1E",1)</f>
        <v>=DISPIMG("ID_F68892A92E48461BB37B7318E56BCD1E",1)</v>
      </c>
      <c r="I15" s="3" t="s">
        <v>49</v>
      </c>
      <c r="J15" s="13">
        <v>35</v>
      </c>
      <c r="K15" s="15"/>
    </row>
    <row r="16" ht="123.3" spans="1:11">
      <c r="A16" s="3" t="s">
        <v>50</v>
      </c>
      <c r="B16" s="3">
        <v>30680217</v>
      </c>
      <c r="C16" s="3"/>
      <c r="D16" s="3"/>
      <c r="E16" s="3"/>
      <c r="F16" s="3"/>
      <c r="G16" s="3"/>
      <c r="H16" s="3" t="str">
        <f>_xlfn.DISPIMG("ID_F624C84426FE44A28D5C9C49F1647E47",1)</f>
        <v>=DISPIMG("ID_F624C84426FE44A28D5C9C49F1647E47",1)</v>
      </c>
      <c r="I16" s="3" t="s">
        <v>51</v>
      </c>
      <c r="J16" s="13">
        <v>29.4</v>
      </c>
      <c r="K16" s="15"/>
    </row>
    <row r="17" ht="89.95" spans="1:11">
      <c r="A17" s="3" t="s">
        <v>52</v>
      </c>
      <c r="B17" s="3">
        <v>30680218</v>
      </c>
      <c r="C17" s="3">
        <v>88834</v>
      </c>
      <c r="D17" s="3" t="s">
        <v>53</v>
      </c>
      <c r="E17" s="3">
        <v>580903</v>
      </c>
      <c r="F17" s="3"/>
      <c r="G17" s="3"/>
      <c r="H17" s="3" t="str">
        <f>_xlfn.DISPIMG("ID_309F489156124EE5969D1821800AC385",1)</f>
        <v>=DISPIMG("ID_309F489156124EE5969D1821800AC385",1)</v>
      </c>
      <c r="I17" s="3" t="s">
        <v>54</v>
      </c>
      <c r="J17" s="13">
        <v>35</v>
      </c>
      <c r="K17" s="15" t="s">
        <v>20</v>
      </c>
    </row>
    <row r="18" ht="114.8" spans="1:11">
      <c r="A18" s="3" t="s">
        <v>55</v>
      </c>
      <c r="B18" s="3">
        <v>30741795</v>
      </c>
      <c r="C18" s="3"/>
      <c r="D18" s="3"/>
      <c r="E18" s="3"/>
      <c r="F18" s="3"/>
      <c r="G18" s="3"/>
      <c r="H18" s="3" t="str">
        <f>_xlfn.DISPIMG("ID_B69A8B6E4B42463DACF68693EAF577B4",1)</f>
        <v>=DISPIMG("ID_B69A8B6E4B42463DACF68693EAF577B4",1)</v>
      </c>
      <c r="I18" s="3" t="s">
        <v>56</v>
      </c>
      <c r="J18" s="13">
        <v>56</v>
      </c>
      <c r="K18" s="15" t="s">
        <v>20</v>
      </c>
    </row>
    <row r="19" ht="102.65" spans="1:11">
      <c r="A19" s="3" t="s">
        <v>57</v>
      </c>
      <c r="B19" s="3">
        <v>30758467</v>
      </c>
      <c r="C19" s="3"/>
      <c r="D19" s="3"/>
      <c r="E19" s="3"/>
      <c r="F19" s="3"/>
      <c r="G19" s="3"/>
      <c r="H19" s="3" t="str">
        <f>_xlfn.DISPIMG("ID_F34A5ACA72614D2B86A0F06661EC3EC7",1)</f>
        <v>=DISPIMG("ID_F34A5ACA72614D2B86A0F06661EC3EC7",1)</v>
      </c>
      <c r="I19" s="3" t="s">
        <v>58</v>
      </c>
      <c r="J19" s="13">
        <v>26.6</v>
      </c>
      <c r="K19" s="15" t="s">
        <v>20</v>
      </c>
    </row>
    <row r="20" ht="153.85" spans="1:11">
      <c r="A20" s="3" t="s">
        <v>59</v>
      </c>
      <c r="B20" s="3">
        <v>30792127</v>
      </c>
      <c r="C20" s="3"/>
      <c r="D20" s="3"/>
      <c r="E20" s="3"/>
      <c r="F20" s="3"/>
      <c r="G20" s="3"/>
      <c r="H20" s="3" t="str">
        <f>_xlfn.DISPIMG("ID_1620980E8BCD442585A828A79472A756",1)</f>
        <v>=DISPIMG("ID_1620980E8BCD442585A828A79472A756",1)</v>
      </c>
      <c r="I20" s="3" t="s">
        <v>60</v>
      </c>
      <c r="J20" s="13">
        <v>52</v>
      </c>
      <c r="K20" s="15" t="s">
        <v>20</v>
      </c>
    </row>
    <row r="21" ht="108.1" spans="1:11">
      <c r="A21" s="3" t="s">
        <v>61</v>
      </c>
      <c r="B21" s="3">
        <v>30792545</v>
      </c>
      <c r="C21" s="3"/>
      <c r="D21" s="3"/>
      <c r="E21" s="3"/>
      <c r="F21" s="3"/>
      <c r="G21" s="3"/>
      <c r="H21" s="3" t="str">
        <f>_xlfn.DISPIMG("ID_09A4887762FB42B68D23EE9065021ED2",1)</f>
        <v>=DISPIMG("ID_09A4887762FB42B68D23EE9065021ED2",1)</v>
      </c>
      <c r="I21" s="3" t="s">
        <v>62</v>
      </c>
      <c r="J21" s="13">
        <v>54</v>
      </c>
      <c r="K21" s="15" t="s">
        <v>20</v>
      </c>
    </row>
    <row r="22" ht="85" spans="1:11">
      <c r="A22" s="3" t="s">
        <v>63</v>
      </c>
      <c r="B22" s="3">
        <v>31261369</v>
      </c>
      <c r="C22" s="3"/>
      <c r="D22" s="3"/>
      <c r="E22" s="3"/>
      <c r="F22" s="3"/>
      <c r="G22" s="3"/>
      <c r="H22" s="3" t="str">
        <f>_xlfn.DISPIMG("ID_55CDAD5B91074D7B93E75DA82D1904EC",1)</f>
        <v>=DISPIMG("ID_55CDAD5B91074D7B93E75DA82D1904EC",1)</v>
      </c>
      <c r="I22" s="3" t="s">
        <v>64</v>
      </c>
      <c r="J22" s="13">
        <v>29</v>
      </c>
      <c r="K22" s="15" t="s">
        <v>20</v>
      </c>
    </row>
    <row r="23" ht="95.75" spans="1:11">
      <c r="A23" s="3" t="s">
        <v>65</v>
      </c>
      <c r="B23" s="3">
        <v>31261372</v>
      </c>
      <c r="C23" s="3"/>
      <c r="D23" s="3"/>
      <c r="E23" s="3"/>
      <c r="F23" s="3"/>
      <c r="G23" s="3"/>
      <c r="H23" s="3" t="str">
        <f>_xlfn.DISPIMG("ID_A157B66DB55C4B3DA2DF9FF5AF8A2E47",1)</f>
        <v>=DISPIMG("ID_A157B66DB55C4B3DA2DF9FF5AF8A2E47",1)</v>
      </c>
      <c r="I23" s="3" t="s">
        <v>66</v>
      </c>
      <c r="J23" s="13">
        <v>30</v>
      </c>
      <c r="K23" s="15"/>
    </row>
    <row r="24" ht="127.7" spans="1:11">
      <c r="A24" s="3" t="s">
        <v>67</v>
      </c>
      <c r="B24" s="3">
        <v>31273520</v>
      </c>
      <c r="C24" s="3"/>
      <c r="D24" s="3"/>
      <c r="E24" s="3"/>
      <c r="F24" s="3"/>
      <c r="G24" s="3"/>
      <c r="H24" s="3" t="str">
        <f>_xlfn.DISPIMG("ID_E2B7A8C8F3084305A685AE03E49DFF6A",1)</f>
        <v>=DISPIMG("ID_E2B7A8C8F3084305A685AE03E49DFF6A",1)</v>
      </c>
      <c r="I24" s="3" t="s">
        <v>68</v>
      </c>
      <c r="J24" s="13">
        <v>35</v>
      </c>
      <c r="K24" s="15" t="s">
        <v>20</v>
      </c>
    </row>
    <row r="25" ht="87.95" spans="1:11">
      <c r="A25" s="3" t="s">
        <v>69</v>
      </c>
      <c r="B25" s="3">
        <v>31273520</v>
      </c>
      <c r="C25" s="3"/>
      <c r="D25" s="3"/>
      <c r="E25" s="3"/>
      <c r="F25" s="3"/>
      <c r="G25" s="3"/>
      <c r="H25" s="3" t="str">
        <f>_xlfn.DISPIMG("ID_84C02CB87C3B4AA4A724484653815F63",1)</f>
        <v>=DISPIMG("ID_84C02CB87C3B4AA4A724484653815F63",1)</v>
      </c>
      <c r="I25" s="3" t="s">
        <v>70</v>
      </c>
      <c r="J25" s="13">
        <v>24</v>
      </c>
      <c r="K25" s="15" t="s">
        <v>20</v>
      </c>
    </row>
    <row r="26" ht="91.4" spans="1:11">
      <c r="A26" s="3" t="s">
        <v>71</v>
      </c>
      <c r="B26" s="3">
        <v>31274235</v>
      </c>
      <c r="C26" s="3"/>
      <c r="D26" s="3"/>
      <c r="E26" s="3"/>
      <c r="F26" s="3"/>
      <c r="G26" s="3"/>
      <c r="H26" s="3" t="str">
        <f>_xlfn.DISPIMG("ID_BD39610F482045E4869143C04D3E4F6B",1)</f>
        <v>=DISPIMG("ID_BD39610F482045E4869143C04D3E4F6B",1)</v>
      </c>
      <c r="I26" s="3" t="s">
        <v>72</v>
      </c>
      <c r="J26" s="13">
        <v>17.5</v>
      </c>
      <c r="K26" s="15"/>
    </row>
    <row r="27" ht="110" spans="1:11">
      <c r="A27" s="3" t="s">
        <v>73</v>
      </c>
      <c r="B27" s="3">
        <v>31274682</v>
      </c>
      <c r="C27" s="3"/>
      <c r="D27" s="3"/>
      <c r="E27" s="3"/>
      <c r="F27" s="3"/>
      <c r="G27" s="3"/>
      <c r="H27" s="3" t="str">
        <f>_xlfn.DISPIMG("ID_67C49CED2C2D4B918E744FD9079A90B0",1)</f>
        <v>=DISPIMG("ID_67C49CED2C2D4B918E744FD9079A90B0",1)</v>
      </c>
      <c r="I27" s="3" t="s">
        <v>74</v>
      </c>
      <c r="J27" s="13">
        <v>32</v>
      </c>
      <c r="K27" s="15" t="s">
        <v>20</v>
      </c>
    </row>
    <row r="28" ht="79.6" spans="1:11">
      <c r="A28" s="3" t="s">
        <v>75</v>
      </c>
      <c r="B28" s="3">
        <v>31319741</v>
      </c>
      <c r="C28" s="3"/>
      <c r="D28" s="3"/>
      <c r="E28" s="3"/>
      <c r="F28" s="3"/>
      <c r="G28" s="3"/>
      <c r="H28" s="3" t="str">
        <f>_xlfn.DISPIMG("ID_D4ED3B78B54C4CDAB8EB05B75438A32A",1)</f>
        <v>=DISPIMG("ID_D4ED3B78B54C4CDAB8EB05B75438A32A",1)</v>
      </c>
      <c r="I28" s="3" t="s">
        <v>76</v>
      </c>
      <c r="J28" s="13">
        <v>29</v>
      </c>
      <c r="K28" s="15" t="s">
        <v>20</v>
      </c>
    </row>
    <row r="29" ht="81.1" spans="1:11">
      <c r="A29" s="3" t="s">
        <v>77</v>
      </c>
      <c r="B29" s="8">
        <v>31355168</v>
      </c>
      <c r="C29" s="8"/>
      <c r="D29" s="8"/>
      <c r="E29" s="8"/>
      <c r="F29" s="8"/>
      <c r="G29" s="8"/>
      <c r="H29" s="8" t="str">
        <f>_xlfn.DISPIMG("ID_14146108ED804B4AB0711449F341375D",1)</f>
        <v>=DISPIMG("ID_14146108ED804B4AB0711449F341375D",1)</v>
      </c>
      <c r="I29" s="8" t="s">
        <v>78</v>
      </c>
      <c r="J29" s="13">
        <v>25</v>
      </c>
      <c r="K29" s="15"/>
    </row>
    <row r="30" ht="60.75" spans="1:11">
      <c r="A30" s="3" t="s">
        <v>79</v>
      </c>
      <c r="B30" s="3">
        <v>31370493</v>
      </c>
      <c r="C30" s="3"/>
      <c r="D30" s="3"/>
      <c r="E30" s="3"/>
      <c r="F30" s="3"/>
      <c r="G30" s="3"/>
      <c r="H30" s="3" t="str">
        <f>_xlfn.DISPIMG("ID_208079C83E03446183E079ACD43FD036",1)</f>
        <v>=DISPIMG("ID_208079C83E03446183E079ACD43FD036",1)</v>
      </c>
      <c r="I30" s="3" t="s">
        <v>80</v>
      </c>
      <c r="J30" s="13">
        <v>26.6</v>
      </c>
      <c r="K30" s="15"/>
    </row>
    <row r="31" ht="90.9" spans="1:11">
      <c r="A31" s="3" t="s">
        <v>81</v>
      </c>
      <c r="B31" s="8">
        <v>31370494</v>
      </c>
      <c r="C31" s="8"/>
      <c r="D31" s="8"/>
      <c r="E31" s="8"/>
      <c r="F31" s="8"/>
      <c r="G31" s="8"/>
      <c r="H31" s="8" t="str">
        <f>_xlfn.DISPIMG("ID_FF3D30BDD7BC4BE385D669E9AB5A6131",1)</f>
        <v>=DISPIMG("ID_FF3D30BDD7BC4BE385D669E9AB5A6131",1)</v>
      </c>
      <c r="I31" s="8" t="s">
        <v>82</v>
      </c>
      <c r="J31" s="13">
        <v>27</v>
      </c>
      <c r="K31" s="15" t="s">
        <v>20</v>
      </c>
    </row>
    <row r="32" ht="82.1" spans="1:11">
      <c r="A32" s="3" t="s">
        <v>83</v>
      </c>
      <c r="B32" s="3">
        <v>30636856</v>
      </c>
      <c r="C32" s="3">
        <v>8624886</v>
      </c>
      <c r="D32" s="3"/>
      <c r="E32" s="3"/>
      <c r="F32" s="3"/>
      <c r="G32" s="3"/>
      <c r="H32" s="3" t="str">
        <f>_xlfn.DISPIMG("ID_53EB063CB3E641DF9DDB75B6208D82C0",1)</f>
        <v>=DISPIMG("ID_53EB063CB3E641DF9DDB75B6208D82C0",1)</v>
      </c>
      <c r="I32" s="14" t="s">
        <v>84</v>
      </c>
      <c r="J32" s="13">
        <v>15.4</v>
      </c>
      <c r="K32" s="15"/>
    </row>
    <row r="33" ht="97.75" spans="1:11">
      <c r="A33" s="3" t="s">
        <v>85</v>
      </c>
      <c r="B33" s="3">
        <v>30740895</v>
      </c>
      <c r="C33" s="3">
        <v>30740896</v>
      </c>
      <c r="D33" s="3">
        <v>30794890</v>
      </c>
      <c r="E33" s="3">
        <v>30741452</v>
      </c>
      <c r="F33" s="3"/>
      <c r="G33" s="3"/>
      <c r="H33" s="3" t="str">
        <f>_xlfn.DISPIMG("ID_1C0111668BFA4EAB823FE9777C643718",1)</f>
        <v>=DISPIMG("ID_1C0111668BFA4EAB823FE9777C643718",1)</v>
      </c>
      <c r="I33" s="3" t="s">
        <v>86</v>
      </c>
      <c r="J33" s="13">
        <v>29</v>
      </c>
      <c r="K33" s="15" t="s">
        <v>20</v>
      </c>
    </row>
    <row r="34" ht="104.7" spans="1:11">
      <c r="A34" s="3" t="s">
        <v>87</v>
      </c>
      <c r="B34" s="3">
        <v>30778627</v>
      </c>
      <c r="C34" s="3">
        <v>31261366</v>
      </c>
      <c r="D34" s="3"/>
      <c r="E34" s="3"/>
      <c r="F34" s="3"/>
      <c r="G34" s="3"/>
      <c r="H34" s="3" t="str">
        <f>_xlfn.DISPIMG("ID_496C4E31885A4906B4FFFD275139E2B0",1)</f>
        <v>=DISPIMG("ID_496C4E31885A4906B4FFFD275139E2B0",1)</v>
      </c>
      <c r="I34" s="3" t="s">
        <v>88</v>
      </c>
      <c r="J34" s="13">
        <v>37</v>
      </c>
      <c r="K34" s="15" t="s">
        <v>20</v>
      </c>
    </row>
    <row r="35" ht="95.85" spans="1:11">
      <c r="A35" s="3" t="s">
        <v>89</v>
      </c>
      <c r="B35" s="3">
        <v>30792793</v>
      </c>
      <c r="C35" s="3">
        <v>30792792</v>
      </c>
      <c r="D35" s="3">
        <v>30758466</v>
      </c>
      <c r="E35" s="3">
        <v>30758465</v>
      </c>
      <c r="F35" s="3"/>
      <c r="G35" s="3"/>
      <c r="H35" s="3" t="str">
        <f>_xlfn.DISPIMG("ID_02DAC17EF2054C5D92FEBD1CFCF03C21",1)</f>
        <v>=DISPIMG("ID_02DAC17EF2054C5D92FEBD1CFCF03C21",1)</v>
      </c>
      <c r="I35" s="3" t="s">
        <v>90</v>
      </c>
      <c r="J35" s="13">
        <v>27</v>
      </c>
      <c r="K35" s="15" t="s">
        <v>20</v>
      </c>
    </row>
    <row r="36" ht="128.6" spans="1:11">
      <c r="A36" s="3" t="s">
        <v>91</v>
      </c>
      <c r="B36" s="3">
        <v>31261367</v>
      </c>
      <c r="C36" s="3">
        <v>30766440</v>
      </c>
      <c r="D36" s="3"/>
      <c r="E36" s="3"/>
      <c r="F36" s="3"/>
      <c r="G36" s="3"/>
      <c r="H36" s="3" t="str">
        <f>_xlfn.DISPIMG("ID_A5AAA8F60377493A87B4F38D09ECD9BA",1)</f>
        <v>=DISPIMG("ID_A5AAA8F60377493A87B4F38D09ECD9BA",1)</v>
      </c>
      <c r="I36" s="3" t="s">
        <v>92</v>
      </c>
      <c r="J36" s="13">
        <v>38</v>
      </c>
      <c r="K36" s="15" t="s">
        <v>20</v>
      </c>
    </row>
    <row r="37" ht="92.85" spans="1:11">
      <c r="A37" s="3" t="s">
        <v>93</v>
      </c>
      <c r="B37" s="3">
        <v>31261371</v>
      </c>
      <c r="C37" s="3">
        <v>30639346</v>
      </c>
      <c r="D37" s="3"/>
      <c r="E37" s="3"/>
      <c r="F37" s="3"/>
      <c r="G37" s="3"/>
      <c r="H37" s="3" t="str">
        <f>_xlfn.DISPIMG("ID_F16320CB336B46048F9A5CB6A3EA973F",1)</f>
        <v>=DISPIMG("ID_F16320CB336B46048F9A5CB6A3EA973F",1)</v>
      </c>
      <c r="I37" s="3" t="s">
        <v>94</v>
      </c>
      <c r="J37" s="13">
        <v>27</v>
      </c>
      <c r="K37" s="15" t="s">
        <v>20</v>
      </c>
    </row>
    <row r="38" ht="78.1" spans="1:11">
      <c r="A38" s="3" t="s">
        <v>95</v>
      </c>
      <c r="B38" s="3">
        <v>31293511</v>
      </c>
      <c r="C38" s="3">
        <v>31338092</v>
      </c>
      <c r="D38" s="3">
        <v>31370705</v>
      </c>
      <c r="E38" s="3"/>
      <c r="F38" s="3"/>
      <c r="G38" s="3"/>
      <c r="H38" s="3" t="str">
        <f>_xlfn.DISPIMG("ID_BDD2E371A3BF43DD82D7C6C950748053",1)</f>
        <v>=DISPIMG("ID_BDD2E371A3BF43DD82D7C6C950748053",1)</v>
      </c>
      <c r="I38" s="3" t="s">
        <v>96</v>
      </c>
      <c r="J38" s="13">
        <v>32</v>
      </c>
      <c r="K38" s="15" t="s">
        <v>20</v>
      </c>
    </row>
    <row r="39" ht="74.3" spans="1:11">
      <c r="A39" s="3" t="s">
        <v>97</v>
      </c>
      <c r="B39" s="3">
        <v>31319716</v>
      </c>
      <c r="C39" s="3" t="s">
        <v>98</v>
      </c>
      <c r="D39" s="3"/>
      <c r="E39" s="3"/>
      <c r="F39" s="3"/>
      <c r="G39" s="3"/>
      <c r="H39" s="3" t="str">
        <f>_xlfn.DISPIMG("ID_DA4C043CB1D1499D8C244B52090D9E6E",1)</f>
        <v>=DISPIMG("ID_DA4C043CB1D1499D8C244B52090D9E6E",1)</v>
      </c>
      <c r="I39" s="3" t="s">
        <v>80</v>
      </c>
      <c r="J39" s="13">
        <v>27.3</v>
      </c>
      <c r="K39" s="15"/>
    </row>
    <row r="40" ht="84.1" spans="1:11">
      <c r="A40" s="3" t="s">
        <v>99</v>
      </c>
      <c r="B40" s="3">
        <v>9485092</v>
      </c>
      <c r="C40" s="3">
        <v>8623851</v>
      </c>
      <c r="D40" s="3"/>
      <c r="E40" s="3"/>
      <c r="F40" s="3"/>
      <c r="G40" s="3"/>
      <c r="H40" s="3" t="str">
        <f>_xlfn.DISPIMG("ID_3F5D095FAC014CA5B00835E319205275",1)</f>
        <v>=DISPIMG("ID_3F5D095FAC014CA5B00835E319205275",1)</v>
      </c>
      <c r="I40" s="3" t="s">
        <v>100</v>
      </c>
      <c r="J40" s="13">
        <v>35</v>
      </c>
      <c r="K40" s="15" t="s">
        <v>20</v>
      </c>
    </row>
    <row r="41" ht="78.4" spans="1:11">
      <c r="A41" s="3" t="s">
        <v>101</v>
      </c>
      <c r="B41" s="3">
        <v>31370286</v>
      </c>
      <c r="C41" s="3">
        <v>32222268</v>
      </c>
      <c r="D41" s="3"/>
      <c r="E41" s="3"/>
      <c r="F41" s="3"/>
      <c r="G41" s="3"/>
      <c r="H41" s="3" t="str">
        <f>_xlfn.DISPIMG("ID_5A78E16D299F42B4B8DA4D3ACB10FD2F",1)</f>
        <v>=DISPIMG("ID_5A78E16D299F42B4B8DA4D3ACB10FD2F",1)</v>
      </c>
      <c r="I41" s="3" t="s">
        <v>102</v>
      </c>
      <c r="J41" s="13">
        <v>65</v>
      </c>
      <c r="K41" s="15" t="s">
        <v>103</v>
      </c>
    </row>
    <row r="42" ht="77.2" spans="1:11">
      <c r="A42" s="3" t="s">
        <v>104</v>
      </c>
      <c r="B42" s="4">
        <v>9164889</v>
      </c>
      <c r="C42" s="4">
        <v>9161889</v>
      </c>
      <c r="D42" s="4"/>
      <c r="E42" s="4"/>
      <c r="F42" s="4"/>
      <c r="G42" s="4"/>
      <c r="H42" s="4" t="str">
        <f>_xlfn.DISPIMG("ID_D503EE725A484C9E98F0878BA26EF331",1)</f>
        <v>=DISPIMG("ID_D503EE725A484C9E98F0878BA26EF331",1)</v>
      </c>
      <c r="I42" s="4" t="s">
        <v>40</v>
      </c>
      <c r="J42" s="13">
        <v>12</v>
      </c>
      <c r="K42" s="15"/>
    </row>
    <row r="43" ht="72.1" spans="1:11">
      <c r="A43" s="3" t="s">
        <v>105</v>
      </c>
      <c r="B43" s="9">
        <v>31355170</v>
      </c>
      <c r="C43" s="9"/>
      <c r="D43" s="9"/>
      <c r="E43" s="9"/>
      <c r="F43" s="9"/>
      <c r="G43" s="9"/>
      <c r="H43" s="4" t="str">
        <f>_xlfn.DISPIMG("ID_0CA401C5E7C640A4A32DACA5FEFDB824",1)</f>
        <v>=DISPIMG("ID_0CA401C5E7C640A4A32DACA5FEFDB824",1)</v>
      </c>
      <c r="I43" s="4" t="s">
        <v>106</v>
      </c>
      <c r="J43" s="13">
        <v>21</v>
      </c>
      <c r="K43" s="15"/>
    </row>
    <row r="44" ht="108.7" spans="1:11">
      <c r="A44" s="3" t="s">
        <v>107</v>
      </c>
      <c r="B44" s="4">
        <v>31293663</v>
      </c>
      <c r="C44" s="4"/>
      <c r="D44" s="4"/>
      <c r="E44" s="4"/>
      <c r="F44" s="4"/>
      <c r="G44" s="4"/>
      <c r="H44" s="4" t="str">
        <f>_xlfn.DISPIMG("ID_E380F9EE02A2452B87B743BEABBA0144",1)</f>
        <v>=DISPIMG("ID_E380F9EE02A2452B87B743BEABBA0144",1)</v>
      </c>
      <c r="I44" s="4" t="s">
        <v>108</v>
      </c>
      <c r="J44" s="13">
        <v>11</v>
      </c>
      <c r="K44" s="15"/>
    </row>
    <row r="45" ht="74.15" spans="1:11">
      <c r="A45" s="3" t="s">
        <v>109</v>
      </c>
      <c r="B45" s="4" t="s">
        <v>110</v>
      </c>
      <c r="C45" s="4" t="s">
        <v>111</v>
      </c>
      <c r="D45" s="4"/>
      <c r="E45" s="4"/>
      <c r="F45" s="4"/>
      <c r="G45" s="4"/>
      <c r="H45" s="4" t="str">
        <f>_xlfn.DISPIMG("ID_5D3E95511DB74F378FDD545E4D9A46D6",1)</f>
        <v>=DISPIMG("ID_5D3E95511DB74F378FDD545E4D9A46D6",1)</v>
      </c>
      <c r="I45" s="4" t="s">
        <v>112</v>
      </c>
      <c r="J45" s="13">
        <v>19</v>
      </c>
      <c r="K45" s="15"/>
    </row>
    <row r="46" ht="105.65" spans="1:11">
      <c r="A46" s="3" t="s">
        <v>113</v>
      </c>
      <c r="B46" s="4">
        <v>20549855</v>
      </c>
      <c r="C46" s="4"/>
      <c r="D46" s="4"/>
      <c r="E46" s="4"/>
      <c r="F46" s="4"/>
      <c r="G46" s="4"/>
      <c r="H46" s="4" t="str">
        <f>_xlfn.DISPIMG("ID_278AA890D81B4799A281D22EC6093EBF",1)</f>
        <v>=DISPIMG("ID_278AA890D81B4799A281D22EC6093EBF",1)</v>
      </c>
      <c r="I46" s="4" t="s">
        <v>114</v>
      </c>
      <c r="J46" s="13">
        <v>27</v>
      </c>
      <c r="K46" s="15"/>
    </row>
    <row r="47" ht="95.2" spans="1:11">
      <c r="A47" s="3" t="s">
        <v>115</v>
      </c>
      <c r="B47" s="4">
        <v>31338545</v>
      </c>
      <c r="C47" s="4"/>
      <c r="D47" s="4"/>
      <c r="E47" s="4"/>
      <c r="F47" s="4"/>
      <c r="G47" s="4"/>
      <c r="H47" s="4" t="str">
        <f>_xlfn.DISPIMG("ID_C95B4455468846E4950ECB745A5B8C6A",1)</f>
        <v>=DISPIMG("ID_C95B4455468846E4950ECB745A5B8C6A",1)</v>
      </c>
      <c r="I47" s="4" t="s">
        <v>116</v>
      </c>
      <c r="J47" s="16" t="s">
        <v>117</v>
      </c>
      <c r="K47" s="15"/>
    </row>
    <row r="48" ht="103.05" spans="1:11">
      <c r="A48" s="3" t="s">
        <v>118</v>
      </c>
      <c r="B48" s="4">
        <v>31370095</v>
      </c>
      <c r="C48" s="4"/>
      <c r="D48" s="4"/>
      <c r="E48" s="4"/>
      <c r="F48" s="4"/>
      <c r="G48" s="4"/>
      <c r="H48" s="4" t="str">
        <f>_xlfn.DISPIMG("ID_163B1B744702443798110BB73ED26A34",1)</f>
        <v>=DISPIMG("ID_163B1B744702443798110BB73ED26A34",1)</v>
      </c>
      <c r="I48" s="17" t="s">
        <v>119</v>
      </c>
      <c r="J48" s="13">
        <v>49</v>
      </c>
      <c r="K48" s="15"/>
    </row>
    <row r="49" ht="75.05" spans="1:11">
      <c r="A49" s="3" t="s">
        <v>120</v>
      </c>
      <c r="B49" s="10">
        <v>31274146</v>
      </c>
      <c r="C49" s="4"/>
      <c r="D49" s="4"/>
      <c r="E49" s="4"/>
      <c r="F49" s="4"/>
      <c r="G49" s="4"/>
      <c r="H49" s="10" t="str">
        <f>_xlfn.DISPIMG("ID_FCB69B91F17F4726B0C5289C7DBFC79E",1)</f>
        <v>=DISPIMG("ID_FCB69B91F17F4726B0C5289C7DBFC79E",1)</v>
      </c>
      <c r="I49" s="18" t="s">
        <v>121</v>
      </c>
      <c r="J49" s="19">
        <v>40</v>
      </c>
      <c r="K49" s="15" t="s">
        <v>20</v>
      </c>
    </row>
    <row r="50" ht="84.85" spans="1:11">
      <c r="A50" s="3" t="s">
        <v>122</v>
      </c>
      <c r="B50" s="10">
        <v>30636611</v>
      </c>
      <c r="C50" s="4"/>
      <c r="D50" s="4"/>
      <c r="E50" s="4"/>
      <c r="F50" s="4"/>
      <c r="G50" s="4"/>
      <c r="H50" s="10" t="str">
        <f>_xlfn.DISPIMG("ID_BBDE715D1721423BBC36E283BFFF7A9C",1)</f>
        <v>=DISPIMG("ID_BBDE715D1721423BBC36E283BFFF7A9C",1)</v>
      </c>
      <c r="I50" s="20" t="s">
        <v>123</v>
      </c>
      <c r="J50" s="19">
        <v>30</v>
      </c>
      <c r="K50" s="15" t="s">
        <v>20</v>
      </c>
    </row>
    <row r="51" ht="66" spans="1:11">
      <c r="A51" s="3" t="s">
        <v>124</v>
      </c>
      <c r="B51" s="9">
        <v>31293562</v>
      </c>
      <c r="C51" s="4"/>
      <c r="D51" s="4"/>
      <c r="E51" s="4"/>
      <c r="F51" s="4"/>
      <c r="G51" s="4"/>
      <c r="H51" s="9" t="str">
        <f>_xlfn.DISPIMG("ID_97A1DF945D52460AA5E105E5A902AC47",1)</f>
        <v>=DISPIMG("ID_97A1DF945D52460AA5E105E5A902AC47",1)</v>
      </c>
      <c r="I51" s="4" t="s">
        <v>125</v>
      </c>
      <c r="J51" s="19">
        <v>32</v>
      </c>
      <c r="K51" s="15" t="s">
        <v>20</v>
      </c>
    </row>
    <row r="52" ht="87.45" spans="1:11">
      <c r="A52" s="3" t="s">
        <v>126</v>
      </c>
      <c r="B52" s="10">
        <v>30645936</v>
      </c>
      <c r="C52" s="4"/>
      <c r="D52" s="4"/>
      <c r="E52" s="4"/>
      <c r="F52" s="4"/>
      <c r="G52" s="4"/>
      <c r="H52" s="10" t="str">
        <f>_xlfn.DISPIMG("ID_71F5FB57653C4FD59B1AD27B0A8A487B",1)</f>
        <v>=DISPIMG("ID_71F5FB57653C4FD59B1AD27B0A8A487B",1)</v>
      </c>
      <c r="I52" s="18" t="s">
        <v>127</v>
      </c>
      <c r="J52" s="19">
        <v>35</v>
      </c>
      <c r="K52" s="15" t="s">
        <v>20</v>
      </c>
    </row>
    <row r="53" ht="71.8" spans="1:11">
      <c r="A53" s="3" t="s">
        <v>128</v>
      </c>
      <c r="B53" s="10">
        <v>31293717</v>
      </c>
      <c r="C53" s="4"/>
      <c r="D53" s="4"/>
      <c r="E53" s="4"/>
      <c r="F53" s="4"/>
      <c r="G53" s="4"/>
      <c r="H53" s="10" t="str">
        <f>_xlfn.DISPIMG("ID_35FE846E88B7405285F5C598DC10A18D",1)</f>
        <v>=DISPIMG("ID_35FE846E88B7405285F5C598DC10A18D",1)</v>
      </c>
      <c r="I53" s="18" t="s">
        <v>129</v>
      </c>
      <c r="J53" s="19">
        <v>40</v>
      </c>
      <c r="K53" s="15" t="s">
        <v>20</v>
      </c>
    </row>
    <row r="54" ht="99.55" spans="1:11">
      <c r="A54" s="3" t="s">
        <v>130</v>
      </c>
      <c r="B54" s="10">
        <v>31274410</v>
      </c>
      <c r="C54" s="4"/>
      <c r="D54" s="4"/>
      <c r="E54" s="4"/>
      <c r="F54" s="4"/>
      <c r="G54" s="4"/>
      <c r="H54" s="10" t="str">
        <f>_xlfn.DISPIMG("ID_FA295C9B7FFB4B61B3014DA41D41A081",1)</f>
        <v>=DISPIMG("ID_FA295C9B7FFB4B61B3014DA41D41A081",1)</v>
      </c>
      <c r="I54" s="18" t="s">
        <v>131</v>
      </c>
      <c r="J54" s="19">
        <v>15</v>
      </c>
      <c r="K54" s="15" t="s">
        <v>20</v>
      </c>
    </row>
  </sheetData>
  <conditionalFormatting sqref="B1">
    <cfRule type="duplicateValues" dxfId="0" priority="1"/>
  </conditionalFormatting>
  <conditionalFormatting sqref="B2 B3">
    <cfRule type="duplicateValues" dxfId="0" priority="2"/>
  </conditionalFormatting>
  <conditionalFormatting sqref="B4 B5 B6 B7 B8 B9 B10:B41 B42:B5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力皓林豪13622245889</cp:lastModifiedBy>
  <dcterms:created xsi:type="dcterms:W3CDTF">2023-02-06T10:51:40Z</dcterms:created>
  <dcterms:modified xsi:type="dcterms:W3CDTF">2023-02-06T10:52:38Z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FE7465B0152D437C8B29F7B6DC71F67C</vt:lpwstr>
  </property>
  <property fmtid="{D5CDD505-2E9C-101B-9397-08002B2CF9AE}" pid="3" name="KSOProductBuildVer">
    <vt:lpwstr>2052-11.1.0.12980</vt:lpwstr>
  </property>
</Properties>
</file>