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33" name="ID_70ECCC46B823488FB334A0B07585A36F" descr="C:/Users/Administrator/AppData/Local/Temp/picturecompress_20210420160536/output_335.pngoutput_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74245" y="1023475855"/>
          <a:ext cx="1938020" cy="118872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85" name="ID_8163DCD623074DA0BE1FB852CDABE4BB" descr="C:/Users/Administrator/AppData/Local/Temp/picturecompress_20210420160536/output_285.pngoutput_2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87580" y="741467275"/>
          <a:ext cx="1895475" cy="105791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95" name="ID_DD5D47490BFB46A8A529309071F00C76" descr="C:/Users/Administrator/AppData/Local/Temp/picturecompress_20210420160536/output_295.pngoutput_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21235" y="1021503545"/>
          <a:ext cx="1790700" cy="102044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07" name="ID_8B49D7C40CB945CD8228760FE612A749" descr="C:/Users/Administrator/AppData/Local/Temp/picturecompress_20210818153047/output_36.pngoutput_3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359640" y="1390523000"/>
          <a:ext cx="1417955" cy="922655"/>
        </a:xfrm>
        <a:prstGeom prst="rect">
          <a:avLst/>
        </a:prstGeom>
      </xdr:spPr>
    </xdr:pic>
  </etc:cellImage>
  <etc:cellImage>
    <xdr:pic>
      <xdr:nvPicPr>
        <xdr:cNvPr id="1036" name="ID_67571F56C60441B59641603D4A8778ED" descr="C:/Users/Administrator/AppData/Local/Temp/picturecompress_20210420160536/output_580.pngoutput_58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351385" y="1019459480"/>
          <a:ext cx="2009775" cy="928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4" name="ID_3ADA772708494855B00D7002AC59019A" descr="C:/Users/Administrator/AppData/Local/Temp/picturecompress_20210420160536/output_368.pngoutput_36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404725" y="753680230"/>
          <a:ext cx="1840865" cy="103822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549" name="ID_F0BDF187C3EF481F8745ADC4C51D49D2" descr="BFC8924F88BC1470551491B2B016D376"/>
        <xdr:cNvPicPr>
          <a:picLocks noChangeAspect="1"/>
        </xdr:cNvPicPr>
      </xdr:nvPicPr>
      <xdr:blipFill>
        <a:blip r:embed="rId7"/>
        <a:srcRect l="3167" t="38222" r="7333" b="31333"/>
        <a:stretch>
          <a:fillRect/>
        </a:stretch>
      </xdr:blipFill>
      <xdr:spPr>
        <a:xfrm>
          <a:off x="12198985" y="1017508760"/>
          <a:ext cx="2859405" cy="729615"/>
        </a:xfrm>
        <a:prstGeom prst="rect">
          <a:avLst/>
        </a:prstGeom>
      </xdr:spPr>
    </xdr:pic>
  </etc:cellImage>
  <etc:cellImage>
    <xdr:pic>
      <xdr:nvPicPr>
        <xdr:cNvPr id="1243" name="ID_C3792B0A8C6E44918747AD2A1152F806" descr="C:/Users/Administrator/AppData/Local/Temp/picturecompress_20210420160536/output_789.pngoutput_78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404090" y="1024676640"/>
          <a:ext cx="1844040" cy="781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6" name="ID_0EBD6EE7E97D4FE494E8DA67B8438A58" descr="940fb4220b5d3feb2124c5b5a68a5f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5400000">
          <a:off x="12539980" y="1710668410"/>
          <a:ext cx="892810" cy="1183640"/>
        </a:xfrm>
        <a:prstGeom prst="rect">
          <a:avLst/>
        </a:prstGeom>
      </xdr:spPr>
    </xdr:pic>
  </etc:cellImage>
  <etc:cellImage>
    <xdr:pic>
      <xdr:nvPicPr>
        <xdr:cNvPr id="911" name="ID_79788F2E67694E099684C584C61CBC18" descr="C:/Users/Administrator/AppData/Local/Temp/picturecompress_20210420160536/output_417.pngoutput_4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434570" y="1022464300"/>
          <a:ext cx="1748155" cy="122555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176" name="ID_DAD7B2BD48624100BEA232E5747266CE" descr="C:/Users/Administrator/AppData/Local/Temp/picturecompress_20210420160536/output_720.pngoutput_7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378055" y="1020600575"/>
          <a:ext cx="1924685" cy="755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9" name="ID_7395AE2722654F059E4F2D176190F6D9" descr="C:/Users/Administrator/AppData/Local/Temp/picturecompress_20210420160536/output_353.pngoutput_35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366625" y="1018456815"/>
          <a:ext cx="1961515" cy="113855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057" name="ID_F173F7F40BE94227AF44DF6F18375CB5" descr="C:/Users/Administrator/AppData/Local/Temp/picturecompress_20210420160536/output_601.pngoutput_60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5400000">
          <a:off x="12686665" y="1025408795"/>
          <a:ext cx="1212850" cy="1708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60" name="ID_639A4E9A0B014B6D93E6D163194B23F9" descr="C:/Users/Administrator/AppData/Local/Temp/picturecompress_20210420160536/output_757.pngoutput_75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538075" y="1026952480"/>
          <a:ext cx="1422400" cy="835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9" name="ID_14E1677347A843F9BE82C892CA0CF90A" descr="C:/Users/Administrator/AppData/Local/Temp/picturecompress_20210420160536/output_435.pngoutput_43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448540" y="752542945"/>
          <a:ext cx="1704975" cy="133794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218" name="ID_0521A3BEF58948999119F5A50938A74F" descr="C:/Users/Administrator/AppData/Local/Temp/picturecompress_20210420160536/output_764.pngoutput_76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327890" y="1028038330"/>
          <a:ext cx="2082800" cy="781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1" name="ID_E4BAB707CF714764A38E490929C40103" descr="C:/Users/Administrator/AppData/Local/Temp/picturecompress_20210420160536/output_880.pngoutput_88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5400000">
          <a:off x="12659995" y="1028706350"/>
          <a:ext cx="1388110" cy="2028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89" name="ID_E0B3402B94B9478097C8FA664B187BDD" descr="C:/Users/Administrator/AppData/Local/Temp/picturecompress_20210420160536/output_939.jpgoutput_939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12128500" y="1030452600"/>
          <a:ext cx="2458085" cy="1459230"/>
        </a:xfrm>
        <a:prstGeom prst="rect">
          <a:avLst/>
        </a:prstGeom>
        <a:noFill/>
      </xdr:spPr>
    </xdr:pic>
  </etc:cellImage>
  <etc:cellImage>
    <xdr:pic>
      <xdr:nvPicPr>
        <xdr:cNvPr id="155" name="ID_7488C2C40B694D798D738AF95F6CF3B9" descr="ee7cade598cdc729ac36157cd5e911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rot="5400000">
          <a:off x="12447905" y="1303087310"/>
          <a:ext cx="1249680" cy="1668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90" name="ID_E03C47EC5FE949F3B42FDCEC7687C079" descr="C:/Users/Administrator/AppData/Local/Temp/picturecompress_20210420160536/output_940.jpgoutput_940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12266295" y="1031588615"/>
          <a:ext cx="2274570" cy="1496060"/>
        </a:xfrm>
        <a:prstGeom prst="rect">
          <a:avLst/>
        </a:prstGeom>
        <a:noFill/>
      </xdr:spPr>
    </xdr:pic>
  </etc:cellImage>
  <etc:cellImage>
    <xdr:pic>
      <xdr:nvPicPr>
        <xdr:cNvPr id="1497" name="ID_EAD881A38A22478882BE309B86476241" descr="C:/Users/Administrator/AppData/Local/Temp/picturecompress_20210420160536/output_1053.pngoutput_105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298045" y="1032711930"/>
          <a:ext cx="2176145" cy="16725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C6223EAF60BF4CA8A24A42F4F56B5DB6" descr="C:/Users/Administrator/AppData/Local/Temp/picturecompress_20210420160536/output_1054.pngoutput_105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291060" y="1034319115"/>
          <a:ext cx="2247265" cy="194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407F768CC7D14F0182ED4246329962D0" descr="C:/Users/Administrator/AppData/Local/Temp/picturecompress_20210420160536/output_1137.jpgoutput_113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397740" y="1173710505"/>
          <a:ext cx="1332230" cy="1009015"/>
        </a:xfrm>
        <a:prstGeom prst="rect">
          <a:avLst/>
        </a:prstGeom>
      </xdr:spPr>
    </xdr:pic>
  </etc:cellImage>
  <etc:cellImage>
    <xdr:pic>
      <xdr:nvPicPr>
        <xdr:cNvPr id="95" name="ID_CC8B4752721E42C8948AE313FA35E6EE" descr="C:/Users/Administrator/AppData/Local/Temp/picturecompress_20210420160536/output_1190.pngoutput_119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341860" y="1204750575"/>
          <a:ext cx="1456690" cy="777240"/>
        </a:xfrm>
        <a:prstGeom prst="rect">
          <a:avLst/>
        </a:prstGeom>
      </xdr:spPr>
    </xdr:pic>
  </etc:cellImage>
  <etc:cellImage>
    <xdr:pic>
      <xdr:nvPicPr>
        <xdr:cNvPr id="156" name="ID_92C8942D42A44A5296FFEED780EADFBA" descr="1596093836(1)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5400000">
          <a:off x="12634595" y="1304302700"/>
          <a:ext cx="835025" cy="1137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78C5754904DE47C3B5BC5FC9481245AE" descr="C:/Users/Administrator/AppData/Local/Temp/picturecompress_20210420160536/output_1188.jpgoutput_118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rot="5400000">
          <a:off x="12549505" y="1205555120"/>
          <a:ext cx="1007745" cy="1336040"/>
        </a:xfrm>
        <a:prstGeom prst="rect">
          <a:avLst/>
        </a:prstGeom>
      </xdr:spPr>
    </xdr:pic>
  </etc:cellImage>
  <etc:cellImage>
    <xdr:pic>
      <xdr:nvPicPr>
        <xdr:cNvPr id="253" name="ID_27EC05E56E3744A0B2F7DD73A8C15423" descr="C:/Users/Administrator/AppData/Local/Temp/picturecompress_20210818153047/output_138.pngoutput_13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254230" y="1464656075"/>
          <a:ext cx="1655445" cy="668020"/>
        </a:xfrm>
        <a:prstGeom prst="rect">
          <a:avLst/>
        </a:prstGeom>
      </xdr:spPr>
    </xdr:pic>
  </etc:cellImage>
  <etc:cellImage>
    <xdr:pic>
      <xdr:nvPicPr>
        <xdr:cNvPr id="110" name="ID_EDA5B4B8E58349C7B86A4C0A98BCEC49" descr="C:/Users/Administrator/AppData/Local/Temp/picturecompress_20210420160536/output_1187.jpgoutput_118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rot="5400000">
          <a:off x="12431395" y="1259704745"/>
          <a:ext cx="1287145" cy="1713230"/>
        </a:xfrm>
        <a:prstGeom prst="rect">
          <a:avLst/>
        </a:prstGeom>
      </xdr:spPr>
    </xdr:pic>
  </etc:cellImage>
  <etc:cellImage>
    <xdr:pic>
      <xdr:nvPicPr>
        <xdr:cNvPr id="122" name="ID_BA8876FAD17A48C9AC60DF9EE5467ECA" descr="C:/Users/Administrator/AppData/Local/Temp/picturecompress_20210420160536/output_1205.pngoutput_120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319635" y="1266496705"/>
          <a:ext cx="1508125" cy="705485"/>
        </a:xfrm>
        <a:prstGeom prst="rect">
          <a:avLst/>
        </a:prstGeom>
      </xdr:spPr>
    </xdr:pic>
  </etc:cellImage>
  <etc:cellImage>
    <xdr:pic>
      <xdr:nvPicPr>
        <xdr:cNvPr id="139" name="ID_7BD3945DB0804F40A88FF36529854FB1" descr="C:/Users/Administrator/AppData/Local/Temp/picturecompress_20210420160536/output_1255.pngoutput_125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232640" y="1286374110"/>
          <a:ext cx="1703070" cy="942975"/>
        </a:xfrm>
        <a:prstGeom prst="rect">
          <a:avLst/>
        </a:prstGeom>
      </xdr:spPr>
    </xdr:pic>
  </etc:cellImage>
  <etc:cellImage>
    <xdr:pic>
      <xdr:nvPicPr>
        <xdr:cNvPr id="176" name="ID_7B8D8D9C685841B1A5B6D84C3D0ADB0E" descr="846bf2f11a90b6e15032afea1e8e93c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5400000">
          <a:off x="12573635" y="1328046620"/>
          <a:ext cx="978535" cy="1304925"/>
        </a:xfrm>
        <a:prstGeom prst="rect">
          <a:avLst/>
        </a:prstGeom>
      </xdr:spPr>
    </xdr:pic>
  </etc:cellImage>
  <etc:cellImage>
    <xdr:pic>
      <xdr:nvPicPr>
        <xdr:cNvPr id="410" name="ID_7F8869905DBE461988A9B05CCE8ED386" descr="7b6c4d1207ae8d0848e5db093e938e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rot="5400000">
          <a:off x="12562205" y="1335239900"/>
          <a:ext cx="1125220" cy="1501775"/>
        </a:xfrm>
        <a:prstGeom prst="rect">
          <a:avLst/>
        </a:prstGeom>
      </xdr:spPr>
    </xdr:pic>
  </etc:cellImage>
  <etc:cellImage>
    <xdr:pic>
      <xdr:nvPicPr>
        <xdr:cNvPr id="189" name="ID_FF1FC4719E054BF3A043A4C69793B79F" descr="81CEF4148A3DFDF70228452305FA407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243435" y="1338919725"/>
          <a:ext cx="1678305" cy="707390"/>
        </a:xfrm>
        <a:prstGeom prst="rect">
          <a:avLst/>
        </a:prstGeom>
      </xdr:spPr>
    </xdr:pic>
  </etc:cellImage>
  <etc:cellImage>
    <xdr:pic>
      <xdr:nvPicPr>
        <xdr:cNvPr id="427" name="ID_BE6B1E38016C45FAB419E42100F91B1D" descr="67AB9ECCA5F2E33C3ADB571E49627F27"/>
        <xdr:cNvPicPr>
          <a:picLocks noChangeAspect="1"/>
        </xdr:cNvPicPr>
      </xdr:nvPicPr>
      <xdr:blipFill>
        <a:blip r:embed="rId34"/>
        <a:srcRect l="22558" t="33929" r="12731" b="32143"/>
        <a:stretch>
          <a:fillRect/>
        </a:stretch>
      </xdr:blipFill>
      <xdr:spPr>
        <a:xfrm>
          <a:off x="12687300" y="1349230855"/>
          <a:ext cx="876300" cy="657860"/>
        </a:xfrm>
        <a:prstGeom prst="rect">
          <a:avLst/>
        </a:prstGeom>
      </xdr:spPr>
    </xdr:pic>
  </etc:cellImage>
  <etc:cellImage>
    <xdr:pic>
      <xdr:nvPicPr>
        <xdr:cNvPr id="419" name="ID_F05047CB7B48455A8FF331E6921917C9" descr="23B98E837CEC1ABB5A2712ED34944633"/>
        <xdr:cNvPicPr>
          <a:picLocks noChangeAspect="1"/>
        </xdr:cNvPicPr>
      </xdr:nvPicPr>
      <xdr:blipFill>
        <a:blip r:embed="rId35"/>
        <a:srcRect/>
        <a:stretch>
          <a:fillRect/>
        </a:stretch>
      </xdr:blipFill>
      <xdr:spPr>
        <a:xfrm rot="16200000">
          <a:off x="12776200" y="1454514490"/>
          <a:ext cx="671830" cy="1857375"/>
        </a:xfrm>
        <a:prstGeom prst="rect">
          <a:avLst/>
        </a:prstGeom>
      </xdr:spPr>
    </xdr:pic>
  </etc:cellImage>
  <etc:cellImage>
    <xdr:pic>
      <xdr:nvPicPr>
        <xdr:cNvPr id="192" name="ID_A35DB8D21338495882365DD37ABE2241" descr="24SKV523.jpg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475210" y="1350279875"/>
          <a:ext cx="1159510" cy="654050"/>
        </a:xfrm>
        <a:prstGeom prst="rect">
          <a:avLst/>
        </a:prstGeom>
      </xdr:spPr>
    </xdr:pic>
  </etc:cellImage>
  <etc:cellImage>
    <xdr:pic>
      <xdr:nvPicPr>
        <xdr:cNvPr id="245" name="ID_EC8BBE7F91C7401184E5C75B2DB410F3" descr="C:/Users/Administrator/AppData/Local/Temp/picturecompress_20210818153047/output_126.pngoutput_12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241530" y="1360678000"/>
          <a:ext cx="1681480" cy="885825"/>
        </a:xfrm>
        <a:prstGeom prst="rect">
          <a:avLst/>
        </a:prstGeom>
      </xdr:spPr>
    </xdr:pic>
  </etc:cellImage>
  <etc:cellImage>
    <xdr:pic>
      <xdr:nvPicPr>
        <xdr:cNvPr id="198" name="ID_9F0252B9B78543DE931CF995F6F1E330" descr="C:/Users/Administrator/AppData/Local/Temp/picturecompress_20210818153047/output_23.pngoutput_2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241530" y="1361706700"/>
          <a:ext cx="1681480" cy="885825"/>
        </a:xfrm>
        <a:prstGeom prst="rect">
          <a:avLst/>
        </a:prstGeom>
      </xdr:spPr>
    </xdr:pic>
  </etc:cellImage>
  <etc:cellImage>
    <xdr:pic>
      <xdr:nvPicPr>
        <xdr:cNvPr id="386" name="ID_25EA8E063FD1442285B86A36FB88BE61" descr="B7570AFC3546C562A36175AAD5AB628C"/>
        <xdr:cNvPicPr>
          <a:picLocks noChangeAspect="1"/>
        </xdr:cNvPicPr>
      </xdr:nvPicPr>
      <xdr:blipFill>
        <a:blip r:embed="rId38"/>
        <a:srcRect l="11409" t="29437" r="5736" b="22414"/>
        <a:stretch>
          <a:fillRect/>
        </a:stretch>
      </xdr:blipFill>
      <xdr:spPr>
        <a:xfrm>
          <a:off x="12651740" y="1462354200"/>
          <a:ext cx="764540" cy="573405"/>
        </a:xfrm>
        <a:prstGeom prst="rect">
          <a:avLst/>
        </a:prstGeom>
      </xdr:spPr>
    </xdr:pic>
  </etc:cellImage>
  <etc:cellImage>
    <xdr:pic>
      <xdr:nvPicPr>
        <xdr:cNvPr id="204" name="ID_A34005F85F1A442AAA149C91916AE59C" descr="C:/Users/Administrator/AppData/Local/Temp/picturecompress_20210818153047/output_35.pngoutput_35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2256770" y="1362682060"/>
          <a:ext cx="1648460" cy="995680"/>
        </a:xfrm>
        <a:prstGeom prst="rect">
          <a:avLst/>
        </a:prstGeom>
      </xdr:spPr>
    </xdr:pic>
  </etc:cellImage>
  <etc:cellImage>
    <xdr:pic>
      <xdr:nvPicPr>
        <xdr:cNvPr id="230" name="ID_8D37603E1C3B47E3968923ED4762FDA6" descr="C:/Users/Administrator/AppData/Local/Temp/picturecompress_20210818153047/output_69.pngoutput_69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2254230" y="1425609925"/>
          <a:ext cx="1654175" cy="758190"/>
        </a:xfrm>
        <a:prstGeom prst="rect">
          <a:avLst/>
        </a:prstGeom>
      </xdr:spPr>
    </xdr:pic>
  </etc:cellImage>
  <etc:cellImage>
    <xdr:pic>
      <xdr:nvPicPr>
        <xdr:cNvPr id="244" name="ID_55ACF706F5F6401C805B3FF527CAF1DE" descr="C:/Users/Administrator/AppData/Local/Temp/picturecompress_20210818153047/output_121.pngoutput_12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2245340" y="1438268650"/>
          <a:ext cx="1673860" cy="762635"/>
        </a:xfrm>
        <a:prstGeom prst="rect">
          <a:avLst/>
        </a:prstGeom>
      </xdr:spPr>
    </xdr:pic>
  </etc:cellImage>
  <etc:cellImage>
    <xdr:pic>
      <xdr:nvPicPr>
        <xdr:cNvPr id="367" name="ID_E86B75A0BCA44261A00F7F9AE4240458" descr="1696D3779C7F5181896C05FF8E922E34"/>
        <xdr:cNvPicPr>
          <a:picLocks noChangeAspect="1"/>
        </xdr:cNvPicPr>
      </xdr:nvPicPr>
      <xdr:blipFill>
        <a:blip r:embed="rId42"/>
        <a:srcRect/>
        <a:stretch>
          <a:fillRect/>
        </a:stretch>
      </xdr:blipFill>
      <xdr:spPr>
        <a:xfrm rot="5400000">
          <a:off x="12599035" y="1467798055"/>
          <a:ext cx="986790" cy="1617980"/>
        </a:xfrm>
        <a:prstGeom prst="rect">
          <a:avLst/>
        </a:prstGeom>
      </xdr:spPr>
    </xdr:pic>
  </etc:cellImage>
  <etc:cellImage>
    <xdr:pic>
      <xdr:nvPicPr>
        <xdr:cNvPr id="257" name="ID_EAAFD99EAA984BD2819A241545CE36CE" descr="C:/Users/Administrator/AppData/Local/Temp/picturecompress_20210818153047/output_140.pngoutput_14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239625" y="1472695175"/>
          <a:ext cx="1685925" cy="707390"/>
        </a:xfrm>
        <a:prstGeom prst="rect">
          <a:avLst/>
        </a:prstGeom>
      </xdr:spPr>
    </xdr:pic>
  </etc:cellImage>
  <etc:cellImage>
    <xdr:pic>
      <xdr:nvPicPr>
        <xdr:cNvPr id="370" name="ID_FF676ACDB7214462A752622AD2C82505" descr="EB01EC3D8F3F6835B0040973F60B1117"/>
        <xdr:cNvPicPr>
          <a:picLocks noChangeAspect="1"/>
        </xdr:cNvPicPr>
      </xdr:nvPicPr>
      <xdr:blipFill>
        <a:blip r:embed="rId44"/>
        <a:srcRect l="27977" t="17057" r="31663" b="16555"/>
        <a:stretch>
          <a:fillRect/>
        </a:stretch>
      </xdr:blipFill>
      <xdr:spPr>
        <a:xfrm rot="16200000">
          <a:off x="12615545" y="1476809340"/>
          <a:ext cx="798195" cy="1063625"/>
        </a:xfrm>
        <a:prstGeom prst="rect">
          <a:avLst/>
        </a:prstGeom>
      </xdr:spPr>
    </xdr:pic>
  </etc:cellImage>
  <etc:cellImage>
    <xdr:pic>
      <xdr:nvPicPr>
        <xdr:cNvPr id="270" name="ID_99123AB40F854EA481966D0F2080BA2B" descr="4addb015e939aef63a3e6a734d7cba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364085" y="1488120595"/>
          <a:ext cx="1407795" cy="1057910"/>
        </a:xfrm>
        <a:prstGeom prst="rect">
          <a:avLst/>
        </a:prstGeom>
      </xdr:spPr>
    </xdr:pic>
  </etc:cellImage>
  <etc:cellImage>
    <xdr:pic>
      <xdr:nvPicPr>
        <xdr:cNvPr id="490" name="ID_EE4EE60BFFFC48C2BC20FD20474797BD" descr="39da5baef4b4c3a223c75f0ddda43e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355195" y="1690324280"/>
          <a:ext cx="1514475" cy="852805"/>
        </a:xfrm>
        <a:prstGeom prst="rect">
          <a:avLst/>
        </a:prstGeom>
      </xdr:spPr>
    </xdr:pic>
  </etc:cellImage>
  <etc:cellImage>
    <xdr:pic>
      <xdr:nvPicPr>
        <xdr:cNvPr id="775" name="ID_30C1778E4BFF4734B679890D4C9D97B3" descr="C:/Users/Administrator/AppData/Local/Temp/picturecompress_20210420160536/output_275.pngoutput_275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2444095" y="735347780"/>
          <a:ext cx="1717675" cy="106426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361" name="ID_DD91E85601AC4D0A841F3F894AFDC197" descr="C:/Users/Administrator/AppData/Local/Temp/picturecompress_20210420160536/output_746.pngoutput_74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2350750" y="755694450"/>
          <a:ext cx="2011680" cy="773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5" name="ID_5D2CA90044144DFE971B8F14249D23BA" descr="C:/Users/Administrator/AppData/Local/Temp/picturecompress_20210420160536/output_719.pngoutput_71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394565" y="766939665"/>
          <a:ext cx="1873885" cy="833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9" name="ID_2375311A6B5A437192D2778B05DF1551" descr="C:/Users/Administrator/AppData/Local/Temp/picturecompress_20210420160536/output_563.pngoutput_56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2357735" y="767890895"/>
          <a:ext cx="1988820" cy="9207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<sst xmlns="http://schemas.openxmlformats.org/spreadsheetml/2006/main" count="217" uniqueCount="187">
  <si>
    <t>Troda No.</t>
  </si>
  <si>
    <t>OEM NO. 1</t>
  </si>
  <si>
    <t>OEM NO.2</t>
  </si>
  <si>
    <t>OEM NO.3</t>
  </si>
  <si>
    <t>OEM NO.4</t>
  </si>
  <si>
    <t>OEM NO.5</t>
  </si>
  <si>
    <t>OEM NO.6</t>
  </si>
  <si>
    <t>Photo</t>
  </si>
  <si>
    <t>Car maker</t>
  </si>
  <si>
    <r>
      <rPr>
        <b/>
        <sz val="16"/>
        <color theme="0"/>
        <rFont val="宋体"/>
        <charset val="0"/>
      </rPr>
      <t>价格（</t>
    </r>
    <r>
      <rPr>
        <b/>
        <sz val="16"/>
        <color theme="0"/>
        <rFont val="Arial"/>
        <charset val="0"/>
      </rPr>
      <t>RMB)</t>
    </r>
  </si>
  <si>
    <t>REMARK</t>
  </si>
  <si>
    <t>T14001</t>
  </si>
  <si>
    <t>144631KB0A</t>
  </si>
  <si>
    <t>144631KC0B</t>
  </si>
  <si>
    <t>NISSAN JUKE NV200 1.5 DCI</t>
  </si>
  <si>
    <t>T14002</t>
  </si>
  <si>
    <t>14463EC02A</t>
  </si>
  <si>
    <t>NISSAN Navara Pathfinder 2.5 DCI</t>
  </si>
  <si>
    <t>T14003</t>
  </si>
  <si>
    <t>14463AW304</t>
  </si>
  <si>
    <t>NISSAN Primera 1.9 DCI</t>
  </si>
  <si>
    <t>with two clamps</t>
  </si>
  <si>
    <t>T14004</t>
  </si>
  <si>
    <t>1446000Q0M</t>
  </si>
  <si>
    <t>NISSAN QASHQAI 1.2 DIG-T</t>
  </si>
  <si>
    <t>T14005</t>
  </si>
  <si>
    <t>14463BB30A</t>
  </si>
  <si>
    <t>14463BB30B</t>
  </si>
  <si>
    <t>14463BB30C</t>
  </si>
  <si>
    <t>NISSAN Qashqai 1.5 DCI</t>
  </si>
  <si>
    <t>T14006</t>
  </si>
  <si>
    <t>14463JD50D</t>
  </si>
  <si>
    <t>NISSAN Qashqai 1.5 dci</t>
  </si>
  <si>
    <t>T14007</t>
  </si>
  <si>
    <t>14463JD50A</t>
  </si>
  <si>
    <t>14463JD51A</t>
  </si>
  <si>
    <t>14463JD52A</t>
  </si>
  <si>
    <t>NISSAN Qashqai 1.5 DCI;</t>
  </si>
  <si>
    <t>T14009</t>
  </si>
  <si>
    <t>14463-4KV0A</t>
  </si>
  <si>
    <t>144634KV0A</t>
  </si>
  <si>
    <t>NISSAN NAVARA D23 NP300</t>
  </si>
  <si>
    <t>T14010</t>
  </si>
  <si>
    <t>14463-4KV2A</t>
  </si>
  <si>
    <t>144634KV2A</t>
  </si>
  <si>
    <t>NISSAN NAVARA D23</t>
  </si>
  <si>
    <t>with  net</t>
  </si>
  <si>
    <t>T14011</t>
  </si>
  <si>
    <t>144609787R</t>
  </si>
  <si>
    <t>1446000Q1D</t>
  </si>
  <si>
    <t>RENAULT Kadjar Megane IV Scenic IV Talisman NISSAN Qashqai II 1.5 dCi</t>
  </si>
  <si>
    <t>T14012</t>
  </si>
  <si>
    <t>14463-3XNBA</t>
  </si>
  <si>
    <t>144633XNBA</t>
  </si>
  <si>
    <t>14463-3XN8A</t>
  </si>
  <si>
    <t>144633XN8A</t>
  </si>
  <si>
    <t>NISSAN NV350 CARAVAN 350 URVAN</t>
  </si>
  <si>
    <t>with steel wire</t>
  </si>
  <si>
    <t>T14013</t>
  </si>
  <si>
    <t>144635X02B</t>
  </si>
  <si>
    <t>144635X04B</t>
  </si>
  <si>
    <t>144635X00B</t>
  </si>
  <si>
    <t>14463-5X02B</t>
  </si>
  <si>
    <t>14463-5X04B</t>
  </si>
  <si>
    <t>14463-5X00B</t>
  </si>
  <si>
    <t xml:space="preserve">NISSAN NAVARA NP300 PATHFINDER 2.5 D </t>
  </si>
  <si>
    <t>T14014</t>
  </si>
  <si>
    <t>144609921R</t>
  </si>
  <si>
    <t>NISSAN JUKE PULSAR 1.2 DIG-T</t>
  </si>
  <si>
    <t>T14015</t>
  </si>
  <si>
    <t>T14016</t>
  </si>
  <si>
    <t>14463AU601</t>
  </si>
  <si>
    <t>14463A-U601</t>
  </si>
  <si>
    <t>NISSAN PRIMERA 2.2 dCi</t>
  </si>
  <si>
    <t>T14017</t>
  </si>
  <si>
    <t>14463JD72A</t>
  </si>
  <si>
    <t>14463J-D72A</t>
  </si>
  <si>
    <t>NISSAN QASHQAI 2.0 DCI</t>
  </si>
  <si>
    <t>T21041</t>
  </si>
  <si>
    <t>14463BB50A</t>
  </si>
  <si>
    <t>NISSAN QASHQAI 1.6 dci</t>
  </si>
  <si>
    <t>T21073</t>
  </si>
  <si>
    <t>144635X20A</t>
  </si>
  <si>
    <t>14463-5X20A</t>
  </si>
  <si>
    <t>NISSAN NAVARA / PATHFINDER 3.0 DCI V6 4WD</t>
  </si>
  <si>
    <t>T21074</t>
  </si>
  <si>
    <t>14463BB52A</t>
  </si>
  <si>
    <t>NISSAN QASHQAI +2 1.6 DCI</t>
  </si>
  <si>
    <t>T21138</t>
  </si>
  <si>
    <t>144634EB0B</t>
  </si>
  <si>
    <t>NISSAN QASHQAI 1.6 DCI</t>
  </si>
  <si>
    <t xml:space="preserve"> WITH net</t>
  </si>
  <si>
    <t>T21144</t>
  </si>
  <si>
    <t>14463BB50B</t>
  </si>
  <si>
    <t>14463-BB50B</t>
  </si>
  <si>
    <t>T21184</t>
  </si>
  <si>
    <t>14463VC101</t>
  </si>
  <si>
    <t xml:space="preserve">NISSAN
PATROL GR Y61 3.0 TDCI (2000-2010)  </t>
  </si>
  <si>
    <t>T21213</t>
  </si>
  <si>
    <t>14460BB31A</t>
  </si>
  <si>
    <t>14460-BB31A</t>
  </si>
  <si>
    <t>14460BB30A</t>
  </si>
  <si>
    <t>NISSAN QASHQAI 1.5 DIESEL</t>
  </si>
  <si>
    <t>T21214</t>
  </si>
  <si>
    <t>144601FE0C</t>
  </si>
  <si>
    <t>144601-FE0C</t>
  </si>
  <si>
    <t>144601FE1C</t>
  </si>
  <si>
    <t>NISSAN JUKE  NV 200 1.5 dCi</t>
  </si>
  <si>
    <t>T21240</t>
  </si>
  <si>
    <t>144634BE0B</t>
  </si>
  <si>
    <t>14463-4BE0B</t>
  </si>
  <si>
    <t>NISSAN X-TRAIL (T32_)</t>
  </si>
  <si>
    <t>T21247</t>
  </si>
  <si>
    <t>144600442R</t>
  </si>
  <si>
    <t xml:space="preserve">Nissan Qashqai MK2 J11 1.3 Petrol </t>
  </si>
  <si>
    <t>T21250</t>
  </si>
  <si>
    <t>144604EJ0C</t>
  </si>
  <si>
    <t>NISSAN QASHQAI 1.2 DIG-T LEFT INTERCOOLER PIPE</t>
  </si>
  <si>
    <t xml:space="preserve">with net </t>
  </si>
  <si>
    <t>T21260</t>
  </si>
  <si>
    <t>144603389R</t>
  </si>
  <si>
    <t>144603730R</t>
  </si>
  <si>
    <t>Renault master opel movano nissan nv400</t>
  </si>
  <si>
    <t>T21261</t>
  </si>
  <si>
    <t>T21272</t>
  </si>
  <si>
    <t>14463JD70B</t>
  </si>
  <si>
    <t>14463JD70E</t>
  </si>
  <si>
    <t>14463JD70C</t>
  </si>
  <si>
    <t>T21273</t>
  </si>
  <si>
    <t>T21274</t>
  </si>
  <si>
    <t>14463EM00B</t>
  </si>
  <si>
    <t>144631KB0C</t>
  </si>
  <si>
    <t>NISSAN JUKE, CUBE (Z12), NV200 / EVALIA, Kombi van</t>
  </si>
  <si>
    <t>T21300</t>
  </si>
  <si>
    <t>223213730R</t>
  </si>
  <si>
    <t>223214784R</t>
  </si>
  <si>
    <t>RENAULT TRAFIC III 1.6 dCi
OPEL VIVARO B 1.6 CDTI
FIAT TALENTO 1.6 D
NISSAN NV300 1.6 dCi</t>
  </si>
  <si>
    <t>T21328</t>
  </si>
  <si>
    <t>14463AW306</t>
  </si>
  <si>
    <t>14463PA</t>
  </si>
  <si>
    <t>T21337</t>
  </si>
  <si>
    <t>RENAULT TRAFIC 2.5 dCi
OPEL VIVARO 2.5 DTI, 2.5 CDTI
NISSAN PRIMASTAR 2.5 dCi</t>
  </si>
  <si>
    <t>T21352</t>
  </si>
  <si>
    <t>144631FE0B</t>
  </si>
  <si>
    <t>14463BA60A</t>
  </si>
  <si>
    <t xml:space="preserve"> NISSAN JUKE / NV200 1.5 DCI</t>
  </si>
  <si>
    <t>T21359</t>
  </si>
  <si>
    <t>144631KC0A</t>
  </si>
  <si>
    <t>NISSAN JUKE 1.6 - 1.5 DCI</t>
  </si>
  <si>
    <t>T21361</t>
  </si>
  <si>
    <t>2019 Nissan Qashqai 1.3 Petrol HR13. Renault kadjar Captur 1.3TCe</t>
  </si>
  <si>
    <t>T21364</t>
  </si>
  <si>
    <t>14463JG72A</t>
  </si>
  <si>
    <t>NISSAN X-TRAIL RENAULT KOLEOS 2.0</t>
  </si>
  <si>
    <t>T21368</t>
  </si>
  <si>
    <t>T21372</t>
  </si>
  <si>
    <t>14463AW300</t>
  </si>
  <si>
    <t>Nissan Primera 2004 Diesel</t>
  </si>
  <si>
    <t>T21384</t>
  </si>
  <si>
    <t>14460JG70A</t>
  </si>
  <si>
    <t>NISSAN</t>
  </si>
  <si>
    <t>T22188</t>
  </si>
  <si>
    <t>144634BD0A</t>
  </si>
  <si>
    <t>144634EB0D</t>
  </si>
  <si>
    <t>144634MS0A</t>
  </si>
  <si>
    <t>144634EB0A</t>
  </si>
  <si>
    <t>T22208</t>
  </si>
  <si>
    <t>T6008</t>
  </si>
  <si>
    <t>144637670R</t>
  </si>
  <si>
    <t>14463JG70D</t>
  </si>
  <si>
    <t>14463JG70C</t>
  </si>
  <si>
    <t>14463JG70A</t>
  </si>
  <si>
    <t>NISSAN X-Trail RENAULT Koleos I 2.0 DCI</t>
  </si>
  <si>
    <t>T6015</t>
  </si>
  <si>
    <t>RENAULT Master II OPEL Movano NISSAN Interstar Primastar</t>
  </si>
  <si>
    <t>T6031</t>
  </si>
  <si>
    <r>
      <rPr>
        <b/>
        <sz val="16"/>
        <rFont val="Arial"/>
        <charset val="0"/>
      </rPr>
      <t>RENAULT MASTER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OPEL VAUXHALL MOVANO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NISSAN PRIMASTAR</t>
    </r>
  </si>
  <si>
    <t>T6032</t>
  </si>
  <si>
    <t>RENAULT Master II OPEL Movano NISSAN Interstar 2.2 2.5 dci</t>
  </si>
  <si>
    <t>T6034</t>
  </si>
  <si>
    <t>Renault master opel movano nissan nv400 </t>
  </si>
  <si>
    <t>T6046</t>
  </si>
  <si>
    <t>144609413R</t>
  </si>
  <si>
    <t>Opel movano b renault master nissan nv400</t>
  </si>
  <si>
    <t>T6047</t>
  </si>
  <si>
    <t>144600588R</t>
  </si>
  <si>
    <t>1446300Q2M
1446300Q2E
1124095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</si>
</sst>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$#,##0.00;\-\$#,##0.00"/>
  </numFmts>
  <fonts count="30">
    <font>
      <sz val="11"/>
      <color theme="1"/>
      <name val="宋体"/>
      <charset val="134"/>
      <scheme val="minor"/>
    </font>
    <font>
      <b/>
      <sz val="16"/>
      <color theme="0"/>
      <name val="Arial"/>
      <charset val="0"/>
    </font>
    <font>
      <b/>
      <sz val="16"/>
      <name val="Arial"/>
      <charset val="0"/>
    </font>
    <font>
      <b/>
      <sz val="16"/>
      <name val="Arial"/>
      <charset val="134"/>
    </font>
    <font>
      <b/>
      <sz val="16"/>
      <color theme="1"/>
      <name val="Arial"/>
      <charset val="238"/>
    </font>
    <font>
      <b/>
      <sz val="16"/>
      <color theme="1"/>
      <name val="Arial"/>
      <charset val="134"/>
    </font>
    <font>
      <b/>
      <sz val="16"/>
      <color theme="0"/>
      <name val="宋体"/>
      <charset val="0"/>
    </font>
    <font>
      <b/>
      <sz val="16"/>
      <color theme="1"/>
      <name val="Arial"/>
      <charset val="0"/>
    </font>
    <font>
      <b/>
      <sz val="16"/>
      <color rgb="FF33333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77" fontId="1" fillId="2" borderId="1" xfId="51" applyNumberFormat="1" applyFont="1" applyFill="1" applyBorder="1" applyAlignment="1">
      <alignment horizontal="center" vertical="center" wrapText="1"/>
    </xf>
    <xf numFmtId="7" fontId="6" fillId="2" borderId="1" xfId="51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7" fontId="7" fillId="3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png"/><Relationship Id="rId7" Type="http://schemas.openxmlformats.org/officeDocument/2006/relationships/image" Target="media/image7.jpeg"/><Relationship Id="rId6" Type="http://schemas.openxmlformats.org/officeDocument/2006/relationships/image" Target="media/image6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png"/><Relationship Id="rId42" Type="http://schemas.openxmlformats.org/officeDocument/2006/relationships/image" Target="media/image42.jpe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jpeg"/><Relationship Id="rId37" Type="http://schemas.openxmlformats.org/officeDocument/2006/relationships/image" Target="media/image37.pn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pn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jpeg"/><Relationship Id="rId27" Type="http://schemas.openxmlformats.org/officeDocument/2006/relationships/image" Target="media/image27.png"/><Relationship Id="rId26" Type="http://schemas.openxmlformats.org/officeDocument/2006/relationships/image" Target="media/image26.jpe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jpe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jpeg"/><Relationship Id="rId2" Type="http://schemas.openxmlformats.org/officeDocument/2006/relationships/image" Target="media/image2.pn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zoomScale="85" zoomScaleNormal="85" workbookViewId="0">
      <selection activeCell="A1" sqref="$A1:$XFD1"/>
    </sheetView>
  </sheetViews>
  <sheetFormatPr defaultColWidth="29.125" defaultRowHeight="13.5"/>
  <cols>
    <col min="1" max="1" width="13.125" customWidth="1"/>
    <col min="2" max="7" width="19" customWidth="1"/>
    <col min="8" max="9" width="29.125" customWidth="1"/>
    <col min="10" max="10" width="15.875" customWidth="1"/>
    <col min="11" max="11" width="20.875" customWidth="1"/>
    <col min="12" max="16384" width="29.125" customWidth="1"/>
  </cols>
  <sheetData>
    <row r="1" ht="29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4" t="s">
        <v>8</v>
      </c>
      <c r="J1" s="15" t="s">
        <v>9</v>
      </c>
      <c r="K1" s="14" t="s">
        <v>10</v>
      </c>
    </row>
    <row r="2" ht="46.25" spans="1:11">
      <c r="A2" s="2" t="s">
        <v>11</v>
      </c>
      <c r="B2" s="2" t="s">
        <v>12</v>
      </c>
      <c r="C2" s="2" t="s">
        <v>13</v>
      </c>
      <c r="D2" s="2"/>
      <c r="E2" s="2"/>
      <c r="F2" s="2"/>
      <c r="G2" s="2"/>
      <c r="H2" s="2" t="str">
        <f>_xlfn.DISPIMG("ID_F0BDF187C3EF481F8745ADC4C51D49D2",1)</f>
        <v>=DISPIMG("ID_F0BDF187C3EF481F8745ADC4C51D49D2",1)</v>
      </c>
      <c r="I2" s="2" t="s">
        <v>14</v>
      </c>
      <c r="J2" s="16">
        <v>21</v>
      </c>
      <c r="K2" s="2"/>
    </row>
    <row r="3" ht="91.9" spans="1:11">
      <c r="A3" s="2" t="s">
        <v>15</v>
      </c>
      <c r="B3" s="2" t="s">
        <v>16</v>
      </c>
      <c r="C3" s="2"/>
      <c r="D3" s="2"/>
      <c r="E3" s="2"/>
      <c r="F3" s="2"/>
      <c r="G3" s="2"/>
      <c r="H3" s="2" t="str">
        <f>_xlfn.DISPIMG("ID_7395AE2722654F059E4F2D176190F6D9",1)</f>
        <v>=DISPIMG("ID_7395AE2722654F059E4F2D176190F6D9",1)</v>
      </c>
      <c r="I3" s="2" t="s">
        <v>17</v>
      </c>
      <c r="J3" s="16">
        <v>28</v>
      </c>
      <c r="K3" s="2"/>
    </row>
    <row r="4" ht="75.35" spans="1:11">
      <c r="A4" s="2" t="s">
        <v>18</v>
      </c>
      <c r="B4" s="2" t="s">
        <v>19</v>
      </c>
      <c r="C4" s="2"/>
      <c r="D4" s="2"/>
      <c r="E4" s="2"/>
      <c r="F4" s="2"/>
      <c r="G4" s="2"/>
      <c r="H4" s="2" t="str">
        <f>_xlfn.DISPIMG("ID_67571F56C60441B59641603D4A8778ED",1)</f>
        <v>=DISPIMG("ID_67571F56C60441B59641603D4A8778ED",1)</v>
      </c>
      <c r="I4" s="2" t="s">
        <v>20</v>
      </c>
      <c r="J4" s="16">
        <v>48</v>
      </c>
      <c r="K4" s="13" t="s">
        <v>21</v>
      </c>
    </row>
    <row r="5" ht="61.75" spans="1:11">
      <c r="A5" s="2" t="s">
        <v>22</v>
      </c>
      <c r="B5" s="2" t="s">
        <v>23</v>
      </c>
      <c r="C5" s="2"/>
      <c r="D5" s="2"/>
      <c r="E5" s="2"/>
      <c r="F5" s="2"/>
      <c r="G5" s="2"/>
      <c r="H5" s="2" t="str">
        <f>_xlfn.DISPIMG("ID_DAD7B2BD48624100BEA232E5747266CE",1)</f>
        <v>=DISPIMG("ID_DAD7B2BD48624100BEA232E5747266CE",1)</v>
      </c>
      <c r="I5" s="2" t="s">
        <v>24</v>
      </c>
      <c r="J5" s="16">
        <v>70</v>
      </c>
      <c r="K5" s="2"/>
    </row>
    <row r="6" ht="82.6" spans="1:11">
      <c r="A6" s="2" t="s">
        <v>25</v>
      </c>
      <c r="B6" s="2" t="s">
        <v>26</v>
      </c>
      <c r="C6" s="2" t="s">
        <v>27</v>
      </c>
      <c r="D6" s="2" t="s">
        <v>28</v>
      </c>
      <c r="E6" s="2"/>
      <c r="F6" s="2"/>
      <c r="G6" s="2"/>
      <c r="H6" s="2" t="str">
        <f>_xlfn.DISPIMG("ID_DD5D47490BFB46A8A529309071F00C76",1)</f>
        <v>=DISPIMG("ID_DD5D47490BFB46A8A529309071F00C76",1)</v>
      </c>
      <c r="I6" s="2" t="s">
        <v>29</v>
      </c>
      <c r="J6" s="16">
        <v>42</v>
      </c>
      <c r="K6" s="2"/>
    </row>
    <row r="7" ht="98.75" spans="1:11">
      <c r="A7" s="2" t="s">
        <v>30</v>
      </c>
      <c r="B7" s="3" t="s">
        <v>31</v>
      </c>
      <c r="C7" s="3"/>
      <c r="D7" s="3"/>
      <c r="E7" s="3"/>
      <c r="F7" s="3"/>
      <c r="G7" s="3"/>
      <c r="H7" s="3" t="str">
        <f>_xlfn.DISPIMG("ID_79788F2E67694E099684C584C61CBC18",1)</f>
        <v>=DISPIMG("ID_79788F2E67694E099684C584C61CBC18",1)</v>
      </c>
      <c r="I7" s="3" t="s">
        <v>32</v>
      </c>
      <c r="J7" s="16">
        <v>21</v>
      </c>
      <c r="K7" s="2"/>
    </row>
    <row r="8" ht="95.85" spans="1:11">
      <c r="A8" s="2" t="s">
        <v>33</v>
      </c>
      <c r="B8" s="2" t="s">
        <v>34</v>
      </c>
      <c r="C8" s="2" t="s">
        <v>35</v>
      </c>
      <c r="D8" s="2" t="s">
        <v>36</v>
      </c>
      <c r="E8" s="2"/>
      <c r="F8" s="2"/>
      <c r="G8" s="2"/>
      <c r="H8" s="2" t="str">
        <f>_xlfn.DISPIMG("ID_70ECCC46B823488FB334A0B07585A36F",1)</f>
        <v>=DISPIMG("ID_70ECCC46B823488FB334A0B07585A36F",1)</v>
      </c>
      <c r="I8" s="2" t="s">
        <v>37</v>
      </c>
      <c r="J8" s="16">
        <v>28</v>
      </c>
      <c r="K8" s="13" t="s">
        <v>21</v>
      </c>
    </row>
    <row r="9" ht="63.8" spans="1:11">
      <c r="A9" s="2" t="s">
        <v>38</v>
      </c>
      <c r="B9" s="4" t="s">
        <v>39</v>
      </c>
      <c r="C9" s="4" t="s">
        <v>40</v>
      </c>
      <c r="D9" s="4"/>
      <c r="E9" s="4"/>
      <c r="F9" s="4"/>
      <c r="G9" s="4"/>
      <c r="H9" s="4" t="str">
        <f>_xlfn.DISPIMG("ID_C3792B0A8C6E44918747AD2A1152F806",1)</f>
        <v>=DISPIMG("ID_C3792B0A8C6E44918747AD2A1152F806",1)</v>
      </c>
      <c r="I9" s="2" t="s">
        <v>41</v>
      </c>
      <c r="J9" s="16">
        <v>95</v>
      </c>
      <c r="K9" s="2"/>
    </row>
    <row r="10" ht="97.75" spans="1:11">
      <c r="A10" s="2" t="s">
        <v>42</v>
      </c>
      <c r="B10" s="4" t="s">
        <v>43</v>
      </c>
      <c r="C10" s="4" t="s">
        <v>44</v>
      </c>
      <c r="D10" s="4"/>
      <c r="E10" s="4"/>
      <c r="F10" s="4"/>
      <c r="G10" s="4"/>
      <c r="H10" s="4" t="str">
        <f>_xlfn.DISPIMG("ID_F173F7F40BE94227AF44DF6F18375CB5",1)</f>
        <v>=DISPIMG("ID_F173F7F40BE94227AF44DF6F18375CB5",1)</v>
      </c>
      <c r="I10" s="2" t="s">
        <v>45</v>
      </c>
      <c r="J10" s="16">
        <v>95</v>
      </c>
      <c r="K10" s="2" t="s">
        <v>46</v>
      </c>
    </row>
    <row r="11" ht="81" spans="1:11">
      <c r="A11" s="2" t="s">
        <v>47</v>
      </c>
      <c r="B11" s="4" t="s">
        <v>48</v>
      </c>
      <c r="C11" s="4" t="s">
        <v>49</v>
      </c>
      <c r="D11" s="4"/>
      <c r="E11" s="4"/>
      <c r="F11" s="4"/>
      <c r="G11" s="4"/>
      <c r="H11" s="4" t="str">
        <f>_xlfn.DISPIMG("ID_639A4E9A0B014B6D93E6D163194B23F9",1)</f>
        <v>=DISPIMG("ID_639A4E9A0B014B6D93E6D163194B23F9",1)</v>
      </c>
      <c r="I11" s="9" t="s">
        <v>50</v>
      </c>
      <c r="J11" s="16">
        <v>63</v>
      </c>
      <c r="K11" s="2"/>
    </row>
    <row r="12" ht="63.8" spans="1:11">
      <c r="A12" s="2" t="s">
        <v>51</v>
      </c>
      <c r="B12" s="4" t="s">
        <v>52</v>
      </c>
      <c r="C12" s="4" t="s">
        <v>53</v>
      </c>
      <c r="D12" s="4" t="s">
        <v>54</v>
      </c>
      <c r="E12" s="4" t="s">
        <v>55</v>
      </c>
      <c r="F12" s="4"/>
      <c r="G12" s="4"/>
      <c r="H12" s="4" t="str">
        <f>_xlfn.DISPIMG("ID_0521A3BEF58948999119F5A50938A74F",1)</f>
        <v>=DISPIMG("ID_0521A3BEF58948999119F5A50938A74F",1)</v>
      </c>
      <c r="I12" s="2" t="s">
        <v>56</v>
      </c>
      <c r="J12" s="16">
        <v>98</v>
      </c>
      <c r="K12" s="2" t="s">
        <v>57</v>
      </c>
    </row>
    <row r="13" ht="111.55" spans="1:11">
      <c r="A13" s="2" t="s">
        <v>58</v>
      </c>
      <c r="B13" s="4" t="s">
        <v>59</v>
      </c>
      <c r="C13" s="4" t="s">
        <v>60</v>
      </c>
      <c r="D13" s="4" t="s">
        <v>61</v>
      </c>
      <c r="E13" s="5" t="s">
        <v>62</v>
      </c>
      <c r="F13" s="4" t="s">
        <v>63</v>
      </c>
      <c r="G13" s="4" t="s">
        <v>64</v>
      </c>
      <c r="H13" s="4" t="str">
        <f>_xlfn.DISPIMG("ID_E4BAB707CF714764A38E490929C40103",1)</f>
        <v>=DISPIMG("ID_E4BAB707CF714764A38E490929C40103",1)</v>
      </c>
      <c r="I13" s="2" t="s">
        <v>65</v>
      </c>
      <c r="J13" s="16">
        <v>95</v>
      </c>
      <c r="K13" s="2"/>
    </row>
    <row r="14" ht="104.65" spans="1:11">
      <c r="A14" s="2" t="s">
        <v>66</v>
      </c>
      <c r="B14" s="4" t="s">
        <v>67</v>
      </c>
      <c r="C14" s="4"/>
      <c r="D14" s="4"/>
      <c r="E14" s="4"/>
      <c r="F14" s="4"/>
      <c r="G14" s="4"/>
      <c r="H14" s="4" t="str">
        <f>_xlfn.DISPIMG("ID_E0B3402B94B9478097C8FA664B187BDD",1)</f>
        <v>=DISPIMG("ID_E0B3402B94B9478097C8FA664B187BDD",1)</v>
      </c>
      <c r="I14" s="2" t="s">
        <v>68</v>
      </c>
      <c r="J14" s="16">
        <v>77</v>
      </c>
      <c r="K14" s="2"/>
    </row>
    <row r="15" ht="115.7" spans="1:11">
      <c r="A15" s="2" t="s">
        <v>69</v>
      </c>
      <c r="B15" s="4" t="s">
        <v>67</v>
      </c>
      <c r="C15" s="4"/>
      <c r="D15" s="4"/>
      <c r="E15" s="4"/>
      <c r="F15" s="4"/>
      <c r="G15" s="4"/>
      <c r="H15" s="4" t="str">
        <f>_xlfn.DISPIMG("ID_E03C47EC5FE949F3B42FDCEC7687C079",1)</f>
        <v>=DISPIMG("ID_E03C47EC5FE949F3B42FDCEC7687C079",1)</v>
      </c>
      <c r="I15" s="2" t="s">
        <v>68</v>
      </c>
      <c r="J15" s="16">
        <v>25</v>
      </c>
      <c r="K15" s="2" t="s">
        <v>21</v>
      </c>
    </row>
    <row r="16" ht="134.8" spans="1:11">
      <c r="A16" s="2" t="s">
        <v>70</v>
      </c>
      <c r="B16" s="6" t="s">
        <v>71</v>
      </c>
      <c r="C16" s="6" t="s">
        <v>72</v>
      </c>
      <c r="D16" s="4"/>
      <c r="E16" s="4"/>
      <c r="F16" s="4"/>
      <c r="G16" s="4"/>
      <c r="H16" s="7" t="str">
        <f>_xlfn.DISPIMG("ID_EAD881A38A22478882BE309B86476241",1)</f>
        <v>=DISPIMG("ID_EAD881A38A22478882BE309B86476241",1)</v>
      </c>
      <c r="I16" s="17" t="s">
        <v>73</v>
      </c>
      <c r="J16" s="18">
        <v>28</v>
      </c>
      <c r="K16" s="13" t="s">
        <v>21</v>
      </c>
    </row>
    <row r="17" ht="151.85" spans="1:11">
      <c r="A17" s="2" t="s">
        <v>74</v>
      </c>
      <c r="B17" s="6" t="s">
        <v>75</v>
      </c>
      <c r="C17" s="6" t="s">
        <v>76</v>
      </c>
      <c r="D17" s="4"/>
      <c r="E17" s="4"/>
      <c r="F17" s="4"/>
      <c r="G17" s="4"/>
      <c r="H17" s="7" t="str">
        <f>_xlfn.DISPIMG("ID_C6223EAF60BF4CA8A24A42F4F56B5DB6",1)</f>
        <v>=DISPIMG("ID_C6223EAF60BF4CA8A24A42F4F56B5DB6",1)</v>
      </c>
      <c r="I17" s="17" t="s">
        <v>77</v>
      </c>
      <c r="J17" s="18">
        <v>37</v>
      </c>
      <c r="K17" s="13" t="s">
        <v>21</v>
      </c>
    </row>
    <row r="18" ht="81.7" spans="1:11">
      <c r="A18" s="8" t="s">
        <v>78</v>
      </c>
      <c r="B18" s="8" t="s">
        <v>79</v>
      </c>
      <c r="C18" s="8"/>
      <c r="D18" s="8"/>
      <c r="E18" s="8"/>
      <c r="F18" s="8"/>
      <c r="G18" s="8"/>
      <c r="H18" s="8" t="str">
        <f>_xlfn.DISPIMG("ID_407F768CC7D14F0182ED4246329962D0",1)</f>
        <v>=DISPIMG("ID_407F768CC7D14F0182ED4246329962D0",1)</v>
      </c>
      <c r="I18" s="19" t="s">
        <v>80</v>
      </c>
      <c r="J18" s="16">
        <v>95</v>
      </c>
      <c r="K18" s="19"/>
    </row>
    <row r="19" ht="63.45" spans="1:11">
      <c r="A19" s="8" t="s">
        <v>81</v>
      </c>
      <c r="B19" s="2" t="s">
        <v>82</v>
      </c>
      <c r="C19" s="2" t="s">
        <v>83</v>
      </c>
      <c r="D19" s="2"/>
      <c r="E19" s="2"/>
      <c r="F19" s="2"/>
      <c r="G19" s="2"/>
      <c r="H19" s="2" t="str">
        <f>_xlfn.DISPIMG("ID_CC8B4752721E42C8948AE313FA35E6EE",1)</f>
        <v>=DISPIMG("ID_CC8B4752721E42C8948AE313FA35E6EE",1)</v>
      </c>
      <c r="I19" s="19" t="s">
        <v>84</v>
      </c>
      <c r="J19" s="16">
        <v>98</v>
      </c>
      <c r="K19" s="13"/>
    </row>
    <row r="20" ht="81.6" spans="1:11">
      <c r="A20" s="8" t="s">
        <v>85</v>
      </c>
      <c r="B20" s="8" t="s">
        <v>86</v>
      </c>
      <c r="C20" s="8"/>
      <c r="D20" s="8"/>
      <c r="E20" s="8"/>
      <c r="F20" s="8"/>
      <c r="G20" s="8"/>
      <c r="H20" s="8" t="str">
        <f>_xlfn.DISPIMG("ID_78C5754904DE47C3B5BC5FC9481245AE",1)</f>
        <v>=DISPIMG("ID_78C5754904DE47C3B5BC5FC9481245AE",1)</v>
      </c>
      <c r="I20" s="19" t="s">
        <v>87</v>
      </c>
      <c r="J20" s="16">
        <v>98</v>
      </c>
      <c r="K20" s="19"/>
    </row>
    <row r="21" ht="103.6" spans="1:11">
      <c r="A21" s="8" t="s">
        <v>88</v>
      </c>
      <c r="B21" s="8" t="s">
        <v>89</v>
      </c>
      <c r="C21" s="8"/>
      <c r="D21" s="8"/>
      <c r="E21" s="8"/>
      <c r="F21" s="8"/>
      <c r="G21" s="8"/>
      <c r="H21" s="8" t="str">
        <f>_xlfn.DISPIMG("ID_EDA5B4B8E58349C7B86A4C0A98BCEC49",1)</f>
        <v>=DISPIMG("ID_EDA5B4B8E58349C7B86A4C0A98BCEC49",1)</v>
      </c>
      <c r="I21" s="19" t="s">
        <v>90</v>
      </c>
      <c r="J21" s="16">
        <v>95</v>
      </c>
      <c r="K21" s="19" t="s">
        <v>91</v>
      </c>
    </row>
    <row r="22" ht="57.8" spans="1:11">
      <c r="A22" s="8" t="s">
        <v>92</v>
      </c>
      <c r="B22" s="8" t="s">
        <v>93</v>
      </c>
      <c r="C22" s="8" t="s">
        <v>94</v>
      </c>
      <c r="D22" s="8"/>
      <c r="E22" s="8"/>
      <c r="F22" s="8"/>
      <c r="G22" s="8"/>
      <c r="H22" s="8" t="str">
        <f>_xlfn.DISPIMG("ID_BA8876FAD17A48C9AC60DF9EE5467ECA",1)</f>
        <v>=DISPIMG("ID_BA8876FAD17A48C9AC60DF9EE5467ECA",1)</v>
      </c>
      <c r="I22" s="19" t="s">
        <v>87</v>
      </c>
      <c r="J22" s="16">
        <v>70</v>
      </c>
      <c r="K22" s="19"/>
    </row>
    <row r="23" ht="76.5" spans="1:11">
      <c r="A23" s="8" t="s">
        <v>95</v>
      </c>
      <c r="B23" s="2" t="s">
        <v>96</v>
      </c>
      <c r="C23" s="2"/>
      <c r="D23" s="2"/>
      <c r="E23" s="2"/>
      <c r="F23" s="2"/>
      <c r="G23" s="2"/>
      <c r="H23" s="2" t="str">
        <f>_xlfn.DISPIMG("ID_7BD3945DB0804F40A88FF36529854FB1",1)</f>
        <v>=DISPIMG("ID_7BD3945DB0804F40A88FF36529854FB1",1)</v>
      </c>
      <c r="I23" s="19" t="s">
        <v>97</v>
      </c>
      <c r="J23" s="16">
        <v>12</v>
      </c>
      <c r="K23" s="19"/>
    </row>
    <row r="24" ht="100.65" spans="1:11">
      <c r="A24" s="8" t="s">
        <v>98</v>
      </c>
      <c r="B24" s="8" t="s">
        <v>99</v>
      </c>
      <c r="C24" s="8" t="s">
        <v>100</v>
      </c>
      <c r="D24" s="8" t="s">
        <v>101</v>
      </c>
      <c r="E24" s="8"/>
      <c r="F24" s="8"/>
      <c r="G24" s="8"/>
      <c r="H24" s="8" t="str">
        <f>_xlfn.DISPIMG("ID_7488C2C40B694D798D738AF95F6CF3B9",1)</f>
        <v>=DISPIMG("ID_7488C2C40B694D798D738AF95F6CF3B9",1)</v>
      </c>
      <c r="I24" s="8" t="s">
        <v>102</v>
      </c>
      <c r="J24" s="16">
        <v>45</v>
      </c>
      <c r="K24" s="19"/>
    </row>
    <row r="25" ht="68" spans="1:11">
      <c r="A25" s="8" t="s">
        <v>103</v>
      </c>
      <c r="B25" s="8" t="s">
        <v>104</v>
      </c>
      <c r="C25" s="8" t="s">
        <v>105</v>
      </c>
      <c r="D25" s="8" t="s">
        <v>106</v>
      </c>
      <c r="E25" s="8"/>
      <c r="F25" s="8"/>
      <c r="G25" s="8"/>
      <c r="H25" s="8" t="str">
        <f>_xlfn.DISPIMG("ID_92C8942D42A44A5296FFEED780EADFBA",1)</f>
        <v>=DISPIMG("ID_92C8942D42A44A5296FFEED780EADFBA",1)</v>
      </c>
      <c r="I25" s="8" t="s">
        <v>107</v>
      </c>
      <c r="J25" s="16">
        <v>80</v>
      </c>
      <c r="K25" s="19"/>
    </row>
    <row r="26" ht="79.3" spans="1:11">
      <c r="A26" s="8" t="s">
        <v>108</v>
      </c>
      <c r="B26" s="2" t="s">
        <v>109</v>
      </c>
      <c r="C26" s="2" t="s">
        <v>110</v>
      </c>
      <c r="D26" s="2"/>
      <c r="E26" s="2"/>
      <c r="F26" s="2"/>
      <c r="G26" s="2"/>
      <c r="H26" s="2" t="str">
        <f>_xlfn.DISPIMG("ID_7B8D8D9C685841B1A5B6D84C3D0ADB0E",1)</f>
        <v>=DISPIMG("ID_7B8D8D9C685841B1A5B6D84C3D0ADB0E",1)</v>
      </c>
      <c r="I26" s="2" t="s">
        <v>111</v>
      </c>
      <c r="J26" s="16">
        <v>100</v>
      </c>
      <c r="K26" s="19"/>
    </row>
    <row r="27" ht="90.85" spans="1:11">
      <c r="A27" s="8" t="s">
        <v>112</v>
      </c>
      <c r="B27" s="2" t="s">
        <v>113</v>
      </c>
      <c r="C27" s="2"/>
      <c r="D27" s="2"/>
      <c r="E27" s="2"/>
      <c r="F27" s="2"/>
      <c r="G27" s="2"/>
      <c r="H27" s="2" t="str">
        <f>_xlfn.DISPIMG("ID_7F8869905DBE461988A9B05CCE8ED386",1)</f>
        <v>=DISPIMG("ID_7F8869905DBE461988A9B05CCE8ED386",1)</v>
      </c>
      <c r="I27" s="8" t="s">
        <v>114</v>
      </c>
      <c r="J27" s="16">
        <v>60</v>
      </c>
      <c r="K27" s="13"/>
    </row>
    <row r="28" ht="60.75" spans="1:11">
      <c r="A28" s="8" t="s">
        <v>115</v>
      </c>
      <c r="B28" s="2" t="s">
        <v>116</v>
      </c>
      <c r="C28" s="2"/>
      <c r="D28" s="2"/>
      <c r="E28" s="2"/>
      <c r="F28" s="2"/>
      <c r="G28" s="2"/>
      <c r="H28" s="2" t="str">
        <f>_xlfn.DISPIMG("ID_FF1FC4719E054BF3A043A4C69793B79F",1)</f>
        <v>=DISPIMG("ID_FF1FC4719E054BF3A043A4C69793B79F",1)</v>
      </c>
      <c r="I28" s="2" t="s">
        <v>117</v>
      </c>
      <c r="J28" s="16">
        <v>63</v>
      </c>
      <c r="K28" s="19" t="s">
        <v>118</v>
      </c>
    </row>
    <row r="29" ht="54.05" spans="1:11">
      <c r="A29" s="8" t="s">
        <v>119</v>
      </c>
      <c r="B29" s="8" t="s">
        <v>120</v>
      </c>
      <c r="C29" s="8" t="s">
        <v>121</v>
      </c>
      <c r="D29" s="8">
        <v>95529993</v>
      </c>
      <c r="E29" s="8"/>
      <c r="F29" s="8"/>
      <c r="G29" s="8"/>
      <c r="H29" s="8" t="str">
        <f>_xlfn.DISPIMG("ID_BE6B1E38016C45FAB419E42100F91B1D",1)</f>
        <v>=DISPIMG("ID_BE6B1E38016C45FAB419E42100F91B1D",1)</v>
      </c>
      <c r="I29" s="8" t="s">
        <v>122</v>
      </c>
      <c r="J29" s="16">
        <v>50</v>
      </c>
      <c r="K29" s="19"/>
    </row>
    <row r="30" ht="53.75" spans="1:11">
      <c r="A30" s="8" t="s">
        <v>123</v>
      </c>
      <c r="B30" s="8" t="s">
        <v>120</v>
      </c>
      <c r="C30" s="8" t="s">
        <v>121</v>
      </c>
      <c r="D30" s="8">
        <v>95529993</v>
      </c>
      <c r="E30" s="8"/>
      <c r="F30" s="8"/>
      <c r="G30" s="8"/>
      <c r="H30" s="8" t="str">
        <f>_xlfn.DISPIMG("ID_A35DB8D21338495882365DD37ABE2241",1)</f>
        <v>=DISPIMG("ID_A35DB8D21338495882365DD37ABE2241",1)</v>
      </c>
      <c r="I30" s="8" t="s">
        <v>122</v>
      </c>
      <c r="J30" s="16"/>
      <c r="K30" s="19"/>
    </row>
    <row r="31" ht="72" spans="1:11">
      <c r="A31" s="8" t="s">
        <v>124</v>
      </c>
      <c r="B31" s="2" t="s">
        <v>125</v>
      </c>
      <c r="C31" s="2" t="s">
        <v>126</v>
      </c>
      <c r="D31" s="2" t="s">
        <v>127</v>
      </c>
      <c r="E31" s="2"/>
      <c r="F31" s="2"/>
      <c r="G31" s="2"/>
      <c r="H31" s="2" t="str">
        <f>_xlfn.DISPIMG("ID_EC8BBE7F91C7401184E5C75B2DB410F3",1)</f>
        <v>=DISPIMG("ID_EC8BBE7F91C7401184E5C75B2DB410F3",1)</v>
      </c>
      <c r="I31" s="2" t="s">
        <v>77</v>
      </c>
      <c r="J31" s="16">
        <v>7</v>
      </c>
      <c r="K31" s="13"/>
    </row>
    <row r="32" ht="72" spans="1:11">
      <c r="A32" s="8" t="s">
        <v>128</v>
      </c>
      <c r="B32" s="8" t="s">
        <v>125</v>
      </c>
      <c r="C32" s="8" t="s">
        <v>126</v>
      </c>
      <c r="D32" s="8" t="s">
        <v>127</v>
      </c>
      <c r="E32" s="8"/>
      <c r="F32" s="8"/>
      <c r="G32" s="8"/>
      <c r="H32" s="8" t="str">
        <f>_xlfn.DISPIMG("ID_9F0252B9B78543DE931CF995F6F1E330",1)</f>
        <v>=DISPIMG("ID_9F0252B9B78543DE931CF995F6F1E330",1)</v>
      </c>
      <c r="I32" s="8" t="s">
        <v>77</v>
      </c>
      <c r="J32" s="16">
        <v>63</v>
      </c>
      <c r="K32" s="13"/>
    </row>
    <row r="33" ht="80.65" spans="1:11">
      <c r="A33" s="8" t="s">
        <v>129</v>
      </c>
      <c r="B33" s="2" t="s">
        <v>130</v>
      </c>
      <c r="C33" s="2" t="s">
        <v>131</v>
      </c>
      <c r="D33" s="2"/>
      <c r="E33" s="2"/>
      <c r="F33" s="2"/>
      <c r="G33" s="2"/>
      <c r="H33" s="2" t="str">
        <f>_xlfn.DISPIMG("ID_A34005F85F1A442AAA149C91916AE59C",1)</f>
        <v>=DISPIMG("ID_A34005F85F1A442AAA149C91916AE59C",1)</v>
      </c>
      <c r="I33" s="2" t="s">
        <v>132</v>
      </c>
      <c r="J33" s="16">
        <v>14</v>
      </c>
      <c r="K33" s="13"/>
    </row>
    <row r="34" ht="121.5" spans="1:11">
      <c r="A34" s="8" t="s">
        <v>133</v>
      </c>
      <c r="B34" s="8" t="s">
        <v>134</v>
      </c>
      <c r="C34" s="8" t="s">
        <v>135</v>
      </c>
      <c r="D34" s="8"/>
      <c r="E34" s="8"/>
      <c r="F34" s="8"/>
      <c r="G34" s="8"/>
      <c r="H34" s="8" t="str">
        <f>_xlfn.DISPIMG("ID_8B49D7C40CB945CD8228760FE612A749",1)</f>
        <v>=DISPIMG("ID_8B49D7C40CB945CD8228760FE612A749",1)</v>
      </c>
      <c r="I34" s="8" t="s">
        <v>136</v>
      </c>
      <c r="J34" s="16"/>
      <c r="K34" s="19"/>
    </row>
    <row r="35" ht="61.95" spans="1:11">
      <c r="A35" s="8" t="s">
        <v>137</v>
      </c>
      <c r="B35" s="4" t="s">
        <v>138</v>
      </c>
      <c r="C35" s="4" t="s">
        <v>139</v>
      </c>
      <c r="D35" s="4"/>
      <c r="E35" s="4"/>
      <c r="F35" s="4"/>
      <c r="G35" s="4"/>
      <c r="H35" s="4" t="str">
        <f>_xlfn.DISPIMG("ID_8D37603E1C3B47E3968923ED4762FDA6",1)</f>
        <v>=DISPIMG("ID_8D37603E1C3B47E3968923ED4762FDA6",1)</v>
      </c>
      <c r="I35" s="20" t="s">
        <v>20</v>
      </c>
      <c r="J35" s="16">
        <v>39</v>
      </c>
      <c r="K35" s="19" t="s">
        <v>21</v>
      </c>
    </row>
    <row r="36" ht="121.5" spans="1:11">
      <c r="A36" s="8" t="s">
        <v>140</v>
      </c>
      <c r="B36" s="4">
        <v>8200208510</v>
      </c>
      <c r="C36" s="4">
        <v>8200560043</v>
      </c>
      <c r="D36" s="4">
        <v>91167975</v>
      </c>
      <c r="E36" s="4">
        <v>93858094</v>
      </c>
      <c r="F36" s="4">
        <v>4432113</v>
      </c>
      <c r="G36" s="4"/>
      <c r="H36" s="9" t="str">
        <f>_xlfn.DISPIMG("ID_55ACF706F5F6401C805B3FF527CAF1DE",1)</f>
        <v>=DISPIMG("ID_55ACF706F5F6401C805B3FF527CAF1DE",1)</v>
      </c>
      <c r="I36" s="20" t="s">
        <v>141</v>
      </c>
      <c r="J36" s="16">
        <v>75</v>
      </c>
      <c r="K36" s="13" t="s">
        <v>21</v>
      </c>
    </row>
    <row r="37" ht="55.15" spans="1:11">
      <c r="A37" s="2" t="s">
        <v>142</v>
      </c>
      <c r="B37" s="2" t="s">
        <v>143</v>
      </c>
      <c r="C37" s="2" t="s">
        <v>144</v>
      </c>
      <c r="D37" s="2"/>
      <c r="E37" s="2"/>
      <c r="F37" s="2"/>
      <c r="G37" s="2"/>
      <c r="H37" s="2" t="str">
        <f>_xlfn.DISPIMG("ID_F05047CB7B48455A8FF331E6921917C9",1)</f>
        <v>=DISPIMG("ID_F05047CB7B48455A8FF331E6921917C9",1)</v>
      </c>
      <c r="I37" s="2" t="s">
        <v>145</v>
      </c>
      <c r="J37" s="16">
        <v>28</v>
      </c>
      <c r="K37" s="2"/>
    </row>
    <row r="38" ht="47.4" spans="1:11">
      <c r="A38" s="2" t="s">
        <v>146</v>
      </c>
      <c r="B38" s="2" t="s">
        <v>147</v>
      </c>
      <c r="C38" s="2"/>
      <c r="D38" s="2"/>
      <c r="E38" s="2"/>
      <c r="F38" s="2"/>
      <c r="G38" s="2"/>
      <c r="H38" s="2" t="str">
        <f>_xlfn.DISPIMG("ID_25EA8E063FD1442285B86A36FB88BE61",1)</f>
        <v>=DISPIMG("ID_25EA8E063FD1442285B86A36FB88BE61",1)</v>
      </c>
      <c r="I38" s="2" t="s">
        <v>148</v>
      </c>
      <c r="J38" s="16">
        <v>30</v>
      </c>
      <c r="K38" s="2"/>
    </row>
    <row r="39" ht="81" spans="1:11">
      <c r="A39" s="2" t="s">
        <v>149</v>
      </c>
      <c r="B39" s="2" t="s">
        <v>113</v>
      </c>
      <c r="C39" s="2"/>
      <c r="D39" s="2"/>
      <c r="E39" s="2"/>
      <c r="F39" s="2"/>
      <c r="G39" s="2"/>
      <c r="H39" s="2" t="str">
        <f>_xlfn.DISPIMG("ID_27EC05E56E3744A0B2F7DD73A8C15423",1)</f>
        <v>=DISPIMG("ID_27EC05E56E3744A0B2F7DD73A8C15423",1)</v>
      </c>
      <c r="I39" s="2" t="s">
        <v>150</v>
      </c>
      <c r="J39" s="16"/>
      <c r="K39" s="2"/>
    </row>
    <row r="40" ht="79.95" spans="1:11">
      <c r="A40" s="2" t="s">
        <v>151</v>
      </c>
      <c r="B40" s="2" t="s">
        <v>152</v>
      </c>
      <c r="C40" s="2"/>
      <c r="D40" s="2"/>
      <c r="E40" s="2"/>
      <c r="F40" s="2"/>
      <c r="G40" s="2"/>
      <c r="H40" s="2" t="str">
        <f>_xlfn.DISPIMG("ID_E86B75A0BCA44261A00F7F9AE4240458",1)</f>
        <v>=DISPIMG("ID_E86B75A0BCA44261A00F7F9AE4240458",1)</v>
      </c>
      <c r="I40" s="21" t="s">
        <v>153</v>
      </c>
      <c r="J40" s="16">
        <v>49</v>
      </c>
      <c r="K40" s="13" t="s">
        <v>21</v>
      </c>
    </row>
    <row r="41" ht="60.75" spans="1:11">
      <c r="A41" s="2" t="s">
        <v>154</v>
      </c>
      <c r="B41" s="2" t="s">
        <v>116</v>
      </c>
      <c r="C41" s="2"/>
      <c r="D41" s="2"/>
      <c r="E41" s="2"/>
      <c r="F41" s="2"/>
      <c r="G41" s="2"/>
      <c r="H41" s="2" t="str">
        <f>_xlfn.DISPIMG("ID_EAAFD99EAA984BD2819A241545CE36CE",1)</f>
        <v>=DISPIMG("ID_EAAFD99EAA984BD2819A241545CE36CE",1)</v>
      </c>
      <c r="I41" s="2" t="s">
        <v>117</v>
      </c>
      <c r="J41" s="16"/>
      <c r="K41" s="2"/>
    </row>
    <row r="42" ht="65.1" spans="1:11">
      <c r="A42" s="2" t="s">
        <v>155</v>
      </c>
      <c r="B42" s="2" t="s">
        <v>156</v>
      </c>
      <c r="C42" s="2"/>
      <c r="D42" s="2"/>
      <c r="E42" s="2"/>
      <c r="F42" s="2"/>
      <c r="G42" s="2"/>
      <c r="H42" s="2" t="str">
        <f>_xlfn.DISPIMG("ID_FF676ACDB7214462A752622AD2C82505",1)</f>
        <v>=DISPIMG("ID_FF676ACDB7214462A752622AD2C82505",1)</v>
      </c>
      <c r="I42" s="2" t="s">
        <v>157</v>
      </c>
      <c r="J42" s="16">
        <v>25</v>
      </c>
      <c r="K42" s="2" t="s">
        <v>21</v>
      </c>
    </row>
    <row r="43" ht="131.85" spans="1:11">
      <c r="A43" s="2" t="s">
        <v>158</v>
      </c>
      <c r="B43" s="2" t="s">
        <v>159</v>
      </c>
      <c r="C43" s="2"/>
      <c r="D43" s="2"/>
      <c r="E43" s="2"/>
      <c r="F43" s="2"/>
      <c r="G43" s="2"/>
      <c r="H43" s="2" t="str">
        <f>_xlfn.DISPIMG("ID_99123AB40F854EA481966D0F2080BA2B",1)</f>
        <v>=DISPIMG("ID_99123AB40F854EA481966D0F2080BA2B",1)</v>
      </c>
      <c r="I43" s="21" t="s">
        <v>160</v>
      </c>
      <c r="J43" s="16">
        <v>38</v>
      </c>
      <c r="K43" s="2"/>
    </row>
    <row r="44" ht="99.35" spans="1:11">
      <c r="A44" s="2" t="s">
        <v>161</v>
      </c>
      <c r="B44" s="10" t="s">
        <v>162</v>
      </c>
      <c r="C44" s="10" t="s">
        <v>163</v>
      </c>
      <c r="D44" s="10" t="s">
        <v>164</v>
      </c>
      <c r="E44" s="10" t="s">
        <v>165</v>
      </c>
      <c r="F44" s="10"/>
      <c r="G44" s="10"/>
      <c r="H44" s="10" t="str">
        <f>_xlfn.DISPIMG("ID_EE4EE60BFFFC48C2BC20FD20474797BD",1)</f>
        <v>=DISPIMG("ID_EE4EE60BFFFC48C2BC20FD20474797BD",1)</v>
      </c>
      <c r="I44" s="2" t="s">
        <v>160</v>
      </c>
      <c r="J44" s="16">
        <v>75</v>
      </c>
      <c r="K44" s="2"/>
    </row>
    <row r="45" ht="132.35" spans="1:11">
      <c r="A45" s="2" t="s">
        <v>166</v>
      </c>
      <c r="B45" s="9" t="s">
        <v>162</v>
      </c>
      <c r="C45" s="9"/>
      <c r="D45" s="9"/>
      <c r="E45" s="9"/>
      <c r="F45" s="9"/>
      <c r="G45" s="9"/>
      <c r="H45" s="9" t="str">
        <f>_xlfn.DISPIMG("ID_0EBD6EE7E97D4FE494E8DA67B8438A58",1)</f>
        <v>=DISPIMG("ID_0EBD6EE7E97D4FE494E8DA67B8438A58",1)</v>
      </c>
      <c r="I45" s="2" t="s">
        <v>160</v>
      </c>
      <c r="J45" s="16">
        <v>100</v>
      </c>
      <c r="K45" s="2"/>
    </row>
    <row r="46" ht="86.05" spans="1:11">
      <c r="A46" s="2" t="s">
        <v>167</v>
      </c>
      <c r="B46" s="11" t="s">
        <v>168</v>
      </c>
      <c r="C46" s="11" t="s">
        <v>169</v>
      </c>
      <c r="D46" s="11" t="s">
        <v>170</v>
      </c>
      <c r="E46" s="11" t="s">
        <v>171</v>
      </c>
      <c r="F46" s="11"/>
      <c r="G46" s="11"/>
      <c r="H46" s="11" t="str">
        <f>_xlfn.DISPIMG("ID_30C1778E4BFF4734B679890D4C9D97B3",1)</f>
        <v>=DISPIMG("ID_30C1778E4BFF4734B679890D4C9D97B3",1)</v>
      </c>
      <c r="I46" s="19" t="s">
        <v>172</v>
      </c>
      <c r="J46" s="16">
        <v>49</v>
      </c>
      <c r="K46" s="2"/>
    </row>
    <row r="47" ht="85.55" spans="1:11">
      <c r="A47" s="2" t="s">
        <v>173</v>
      </c>
      <c r="B47" s="2">
        <v>8200646967</v>
      </c>
      <c r="C47" s="2"/>
      <c r="D47" s="2"/>
      <c r="E47" s="2"/>
      <c r="F47" s="2"/>
      <c r="G47" s="2"/>
      <c r="H47" s="2" t="str">
        <f>_xlfn.DISPIMG("ID_8163DCD623074DA0BE1FB852CDABE4BB",1)</f>
        <v>=DISPIMG("ID_8163DCD623074DA0BE1FB852CDABE4BB",1)</v>
      </c>
      <c r="I47" s="2" t="s">
        <v>174</v>
      </c>
      <c r="J47" s="16">
        <v>37</v>
      </c>
      <c r="K47" s="13" t="s">
        <v>21</v>
      </c>
    </row>
    <row r="48" ht="107.6" spans="1:11">
      <c r="A48" s="2" t="s">
        <v>175</v>
      </c>
      <c r="B48" s="12">
        <v>8200532240</v>
      </c>
      <c r="C48" s="12">
        <v>8200500000</v>
      </c>
      <c r="D48" s="13"/>
      <c r="E48" s="13"/>
      <c r="F48" s="13"/>
      <c r="G48" s="13"/>
      <c r="H48" s="2" t="str">
        <f>_xlfn.DISPIMG("ID_14E1677347A843F9BE82C892CA0CF90A",1)</f>
        <v>=DISPIMG("ID_14E1677347A843F9BE82C892CA0CF90A",1)</v>
      </c>
      <c r="I48" s="2" t="s">
        <v>176</v>
      </c>
      <c r="J48" s="16">
        <v>32</v>
      </c>
      <c r="K48" s="13" t="s">
        <v>21</v>
      </c>
    </row>
    <row r="49" ht="84" spans="1:11">
      <c r="A49" s="2" t="s">
        <v>177</v>
      </c>
      <c r="B49" s="2">
        <v>8200560053</v>
      </c>
      <c r="C49" s="2">
        <v>8200247086</v>
      </c>
      <c r="D49" s="2">
        <v>4506160</v>
      </c>
      <c r="E49" s="2">
        <v>9201770</v>
      </c>
      <c r="F49" s="2"/>
      <c r="G49" s="2"/>
      <c r="H49" s="2" t="str">
        <f>_xlfn.DISPIMG("ID_3ADA772708494855B00D7002AC59019A",1)</f>
        <v>=DISPIMG("ID_3ADA772708494855B00D7002AC59019A",1)</v>
      </c>
      <c r="I49" s="2" t="s">
        <v>178</v>
      </c>
      <c r="J49" s="16">
        <v>56</v>
      </c>
      <c r="K49" s="2"/>
    </row>
    <row r="50" ht="63.15" spans="1:11">
      <c r="A50" s="2" t="s">
        <v>179</v>
      </c>
      <c r="B50" s="2">
        <v>8200730407</v>
      </c>
      <c r="C50" s="2"/>
      <c r="D50" s="2"/>
      <c r="E50" s="2"/>
      <c r="F50" s="2"/>
      <c r="G50" s="2"/>
      <c r="H50" s="2" t="str">
        <f>_xlfn.DISPIMG("ID_DD91E85601AC4D0A841F3F894AFDC197",1)</f>
        <v>=DISPIMG("ID_DD91E85601AC4D0A841F3F894AFDC197",1)</v>
      </c>
      <c r="I50" s="2" t="s">
        <v>180</v>
      </c>
      <c r="J50" s="16">
        <v>80</v>
      </c>
      <c r="K50" s="2"/>
    </row>
    <row r="51" ht="67.85" spans="1:11">
      <c r="A51" s="2" t="s">
        <v>181</v>
      </c>
      <c r="B51" s="2" t="s">
        <v>182</v>
      </c>
      <c r="C51" s="2"/>
      <c r="D51" s="2"/>
      <c r="E51" s="2"/>
      <c r="F51" s="2"/>
      <c r="G51" s="2"/>
      <c r="H51" s="2" t="str">
        <f>_xlfn.DISPIMG("ID_5D2CA90044144DFE971B8F14249D23BA",1)</f>
        <v>=DISPIMG("ID_5D2CA90044144DFE971B8F14249D23BA",1)</v>
      </c>
      <c r="I51" s="2" t="s">
        <v>183</v>
      </c>
      <c r="J51" s="16">
        <v>78.4</v>
      </c>
      <c r="K51" s="2"/>
    </row>
    <row r="52" ht="74.75" spans="1:11">
      <c r="A52" s="2" t="s">
        <v>184</v>
      </c>
      <c r="B52" s="2" t="s">
        <v>182</v>
      </c>
      <c r="C52" s="2" t="s">
        <v>185</v>
      </c>
      <c r="D52" s="2">
        <v>95519367</v>
      </c>
      <c r="E52" s="2">
        <v>95524209</v>
      </c>
      <c r="F52" s="2">
        <v>1302315</v>
      </c>
      <c r="G52" s="2" t="s">
        <v>186</v>
      </c>
      <c r="H52" s="2" t="str">
        <f>_xlfn.DISPIMG("ID_2375311A6B5A437192D2778B05DF1551",1)</f>
        <v>=DISPIMG("ID_2375311A6B5A437192D2778B05DF1551",1)</v>
      </c>
      <c r="I52" s="2" t="s">
        <v>183</v>
      </c>
      <c r="J52" s="16">
        <v>65</v>
      </c>
      <c r="K52" s="2"/>
    </row>
  </sheetData>
  <conditionalFormatting sqref="B1 B2:B17 B18 B19:B20 B21 B22 B23 B24:B25 B26 B27 B28 B29:B30 B31:B33 B34 B35 B36 B37 B38 B39 B40 B41 B42 B43">
    <cfRule type="duplicateValues" dxfId="0" priority="1"/>
  </conditionalFormatting>
  <conditionalFormatting sqref="B44 B45 B46 B47 B48:B49 B50 B51:B5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力皓林豪13622245889</cp:lastModifiedBy>
  <dcterms:created xsi:type="dcterms:W3CDTF">2023-02-06T10:57:16Z</dcterms:created>
  <dcterms:modified xsi:type="dcterms:W3CDTF">2023-02-06T10:57:42Z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827AA96185914C8CAAD83917F52AA7AF</vt:lpwstr>
  </property>
  <property fmtid="{D5CDD505-2E9C-101B-9397-08002B2CF9AE}" pid="3" name="KSOProductBuildVer">
    <vt:lpwstr>2052-11.1.0.12980</vt:lpwstr>
  </property>
</Properties>
</file>